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5" windowWidth="12510" windowHeight="9975" activeTab="0"/>
  </bookViews>
  <sheets>
    <sheet name="RGP Design" sheetId="1" r:id="rId1"/>
    <sheet name="RGP Design + Eye" sheetId="2" r:id="rId2"/>
    <sheet name="Suggested C3 Designs" sheetId="3" r:id="rId3"/>
  </sheets>
  <externalReferences>
    <externalReference r:id="rId6"/>
    <externalReference r:id="rId7"/>
    <externalReference r:id="rId8"/>
  </externalReferences>
  <definedNames>
    <definedName name="_Database_Out">'[2]SL-Design'!#REF!</definedName>
    <definedName name="_Dist_Bin">'[2]SL-Design'!#REF!</definedName>
    <definedName name="CRITERIA" localSheetId="2">'[3]  9.2 '!#REF!</definedName>
    <definedName name="CRITERIA">'[1]Hyperm 9.2'!#REF!</definedName>
    <definedName name="EXTRACT" localSheetId="2">'[3]  9.2 '!#REF!</definedName>
    <definedName name="EXTRACT">'[1]Hyperm 9.2'!#REF!</definedName>
  </definedNames>
  <calcPr fullCalcOnLoad="1"/>
</workbook>
</file>

<file path=xl/comments1.xml><?xml version="1.0" encoding="utf-8"?>
<comments xmlns="http://schemas.openxmlformats.org/spreadsheetml/2006/main">
  <authors>
    <author>Graeme Young</author>
  </authors>
  <commentList>
    <comment ref="A1" authorId="0">
      <text>
        <r>
          <rPr>
            <b/>
            <sz val="8"/>
            <rFont val="Tahoma"/>
            <family val="0"/>
          </rPr>
          <t>This spreadsheet calculates:
1.   Front optic zone radius (FOZR) 
2.   Axial edge thickness (Te)
3.   Axial edge lifts (AEL) 
Each column of data represents one tricurve 
RGP design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Graeme Young</author>
  </authors>
  <commentList>
    <comment ref="A1" authorId="0">
      <text>
        <r>
          <rPr>
            <b/>
            <sz val="8"/>
            <rFont val="Tahoma"/>
            <family val="0"/>
          </rPr>
          <t xml:space="preserve">This spreadsheet calculates:
1.   Edge clearance (EC) for a given lens design on a given cornea
2.   Front optic zone radius (FOZR) 
3.   Axial edge thickness (Te)
4.   Axial edge lifts (AEL)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Graeme Young</author>
  </authors>
  <commentList>
    <comment ref="J30" authorId="0">
      <text>
        <r>
          <rPr>
            <b/>
            <sz val="8"/>
            <rFont val="Tahoma"/>
            <family val="0"/>
          </rPr>
          <t xml:space="preserve">0.8 Fl
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 xml:space="preserve">0.8 Fl
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 xml:space="preserve">0.8 Fl
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0"/>
          </rPr>
          <t xml:space="preserve">0.8 Fl
</t>
        </r>
        <r>
          <rPr>
            <sz val="8"/>
            <rFont val="Tahoma"/>
            <family val="0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0"/>
          </rPr>
          <t xml:space="preserve">0.8 Fl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<sst xmlns="http://schemas.openxmlformats.org/spreadsheetml/2006/main" count="196" uniqueCount="80">
  <si>
    <t>RGP DESIGN CALCULATOR</t>
  </si>
  <si>
    <t>Lens Data</t>
  </si>
  <si>
    <t>BOZR</t>
  </si>
  <si>
    <t>+</t>
  </si>
  <si>
    <t>Back optic zone radius</t>
  </si>
  <si>
    <t>BOZD</t>
  </si>
  <si>
    <t>Back optic zone diameter</t>
  </si>
  <si>
    <t>BOPR-1</t>
  </si>
  <si>
    <t>First back optic periph. rad.</t>
  </si>
  <si>
    <t>BOZD-1</t>
  </si>
  <si>
    <t>First back optic zone diam.</t>
  </si>
  <si>
    <t>BOPR-2</t>
  </si>
  <si>
    <t>2nd back peripheral radius</t>
  </si>
  <si>
    <t>TD</t>
  </si>
  <si>
    <t>Total diameter</t>
  </si>
  <si>
    <t>So</t>
  </si>
  <si>
    <t>=</t>
  </si>
  <si>
    <t>Sag - I (OZ)</t>
  </si>
  <si>
    <t>Sag - II  (PZ1)</t>
  </si>
  <si>
    <t>Sag - III  (PZ2)</t>
  </si>
  <si>
    <t>p1</t>
  </si>
  <si>
    <t>St</t>
  </si>
  <si>
    <t>Total sag</t>
  </si>
  <si>
    <t>BVP</t>
  </si>
  <si>
    <t>Back vertex power</t>
  </si>
  <si>
    <t>Tc</t>
  </si>
  <si>
    <t>Centre thickness</t>
  </si>
  <si>
    <t>n</t>
  </si>
  <si>
    <t>Refractive index</t>
  </si>
  <si>
    <t>Te</t>
  </si>
  <si>
    <t>Edge thickness</t>
  </si>
  <si>
    <t>FOZR</t>
  </si>
  <si>
    <t>Front optic zone radius</t>
  </si>
  <si>
    <t>Soz</t>
  </si>
  <si>
    <t>Sag BOZR at total diameter</t>
  </si>
  <si>
    <t>AEL-1</t>
  </si>
  <si>
    <t>Axial edge lift at OT due to 1st BPR</t>
  </si>
  <si>
    <t>AEL-t</t>
  </si>
  <si>
    <t>Axial edge lift at total diameter</t>
  </si>
  <si>
    <t>TLT</t>
  </si>
  <si>
    <t>Central clearance</t>
  </si>
  <si>
    <t>ICf</t>
  </si>
  <si>
    <t>Clearance at Perpiph Junction al Kf</t>
  </si>
  <si>
    <t>ICs</t>
  </si>
  <si>
    <t>Clearance at Perpiph Junction al Ks</t>
  </si>
  <si>
    <t>ECf</t>
  </si>
  <si>
    <t>Edge clearance along Kf</t>
  </si>
  <si>
    <t>ECs</t>
  </si>
  <si>
    <t>Edge clearance along Ks</t>
  </si>
  <si>
    <t>Eye data</t>
  </si>
  <si>
    <t>Kf</t>
  </si>
  <si>
    <t>Flattest K</t>
  </si>
  <si>
    <t>Ks</t>
  </si>
  <si>
    <t>Steepest K</t>
  </si>
  <si>
    <t>kfsf</t>
  </si>
  <si>
    <t>Kf Shape factor</t>
  </si>
  <si>
    <t>kssf</t>
  </si>
  <si>
    <t>Ks Shape factor</t>
  </si>
  <si>
    <t>Km</t>
  </si>
  <si>
    <t>Mean K</t>
  </si>
  <si>
    <t>CSf</t>
  </si>
  <si>
    <t>Sag of Kf at lens edge</t>
  </si>
  <si>
    <t>CSs</t>
  </si>
  <si>
    <t>Sag of Ks at lens edge</t>
  </si>
  <si>
    <t>V I S I O N C A R E   R E S E A R C H</t>
  </si>
  <si>
    <t>8.40mm Diameter</t>
  </si>
  <si>
    <t>(69um EC; 10um CTLT)</t>
  </si>
  <si>
    <t>EC</t>
  </si>
  <si>
    <t>8.80mm Diameter</t>
  </si>
  <si>
    <t>(73um EC; 10um CTLT)</t>
  </si>
  <si>
    <t>9.20mm Diameter</t>
  </si>
  <si>
    <t>(80um EC; 10um CTLT)</t>
  </si>
  <si>
    <t>9.60mm Diameter</t>
  </si>
  <si>
    <t>(90um EC; 10um CTLT)</t>
  </si>
  <si>
    <t>10.00mm Diameter</t>
  </si>
  <si>
    <t>(105um EC; 10um CTLT)</t>
  </si>
  <si>
    <t>BOZD-2</t>
  </si>
  <si>
    <t>BOPR-3</t>
  </si>
  <si>
    <t xml:space="preserve">Suggested RGP C3 Designs </t>
  </si>
  <si>
    <t>Based on a design technique described by Guillon, Lydon and Sammons (Guillon M, Lydon DPM, Sammons WA.  Designing rigid gas-permeable contact lenses using the edge clearance technique. J Brit Cont Lens Assoc 1983; 6:19-25).  See also: Young G, Rigid lens design and fitting. Chapter in: Efron N, ed. Current contact lens practice. Butterworth-Heinemann, Oxford, 2002.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</si>
</sst>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\+0.00;\ \-0.00"/>
    <numFmt numFmtId="174" formatCode="0.00000"/>
    <numFmt numFmtId="175" formatCode="0.0000"/>
    <numFmt numFmtId="176" formatCode="0.0"/>
    <numFmt numFmtId="177" formatCode="d/m/yy\ h:mm"/>
    <numFmt numFmtId="178" formatCode="0.000000"/>
    <numFmt numFmtId="179" formatCode="\+0.00;\-0.00"/>
    <numFmt numFmtId="180" formatCode="\+0.00;\-0.00;0.00"/>
    <numFmt numFmtId="181" formatCode="\+0;\-0;0"/>
    <numFmt numFmtId="182" formatCode="\+0.#;\-0.#"/>
    <numFmt numFmtId="183" formatCode="\+0;\ \-0"/>
    <numFmt numFmtId="184" formatCode="0.000000000000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&quot;6/&quot;0.0"/>
  </numFmts>
  <fonts count="20">
    <font>
      <sz val="9"/>
      <name val="Swiss"/>
      <family val="0"/>
    </font>
    <font>
      <b/>
      <sz val="9"/>
      <name val="Swiss"/>
      <family val="0"/>
    </font>
    <font>
      <i/>
      <sz val="9"/>
      <name val="Swiss"/>
      <family val="0"/>
    </font>
    <font>
      <b/>
      <i/>
      <sz val="9"/>
      <name val="Swiss"/>
      <family val="0"/>
    </font>
    <font>
      <sz val="10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Swiss"/>
      <family val="0"/>
    </font>
    <font>
      <sz val="9"/>
      <name val="Arial"/>
      <family val="2"/>
    </font>
    <font>
      <sz val="10"/>
      <name val="Swiss (scalable)"/>
      <family val="0"/>
    </font>
    <font>
      <sz val="10"/>
      <name val="MS Sans Serif"/>
      <family val="0"/>
    </font>
    <font>
      <sz val="8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.75"/>
      <name val="Arial"/>
      <family val="0"/>
    </font>
    <font>
      <sz val="8"/>
      <name val="Arial"/>
      <family val="0"/>
    </font>
    <font>
      <sz val="8"/>
      <name val="Swiss"/>
      <family val="0"/>
    </font>
    <font>
      <b/>
      <sz val="8"/>
      <name val="Swiss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6" fillId="0" borderId="0">
      <alignment/>
      <protection/>
    </xf>
    <xf numFmtId="2" fontId="6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5" fillId="2" borderId="0" xfId="19" applyFont="1" applyFill="1" applyBorder="1">
      <alignment/>
      <protection/>
    </xf>
    <xf numFmtId="2" fontId="5" fillId="3" borderId="0" xfId="19" applyFont="1" applyFill="1" applyBorder="1">
      <alignment/>
      <protection/>
    </xf>
    <xf numFmtId="2" fontId="5" fillId="3" borderId="0" xfId="19" applyFont="1" applyFill="1" applyBorder="1" applyAlignment="1">
      <alignment horizontal="center"/>
      <protection/>
    </xf>
    <xf numFmtId="2" fontId="5" fillId="2" borderId="0" xfId="19" applyNumberFormat="1" applyFont="1" applyFill="1" applyBorder="1" applyAlignment="1" applyProtection="1">
      <alignment horizontal="left"/>
      <protection locked="0"/>
    </xf>
    <xf numFmtId="2" fontId="5" fillId="2" borderId="0" xfId="19" applyFont="1" applyFill="1" applyBorder="1" applyAlignment="1">
      <alignment horizontal="center"/>
      <protection/>
    </xf>
    <xf numFmtId="172" fontId="5" fillId="2" borderId="0" xfId="19" applyNumberFormat="1" applyFont="1" applyFill="1" applyBorder="1" applyProtection="1">
      <alignment/>
      <protection locked="0"/>
    </xf>
    <xf numFmtId="2" fontId="14" fillId="2" borderId="0" xfId="19" applyFont="1" applyFill="1" applyBorder="1" applyAlignment="1" applyProtection="1">
      <alignment horizontal="left"/>
      <protection locked="0"/>
    </xf>
    <xf numFmtId="2" fontId="5" fillId="2" borderId="0" xfId="19" applyNumberFormat="1" applyFont="1" applyFill="1" applyBorder="1" applyAlignment="1" applyProtection="1">
      <alignment horizontal="center"/>
      <protection locked="0"/>
    </xf>
    <xf numFmtId="2" fontId="5" fillId="2" borderId="0" xfId="19" applyFont="1" applyFill="1" applyBorder="1" applyAlignment="1" applyProtection="1">
      <alignment horizontal="left"/>
      <protection locked="0"/>
    </xf>
    <xf numFmtId="2" fontId="5" fillId="2" borderId="0" xfId="19" applyFont="1" applyFill="1" applyBorder="1" applyProtection="1">
      <alignment/>
      <protection locked="0"/>
    </xf>
    <xf numFmtId="2" fontId="5" fillId="2" borderId="0" xfId="19" applyNumberFormat="1" applyFont="1" applyFill="1" applyBorder="1" applyProtection="1">
      <alignment/>
      <protection locked="0"/>
    </xf>
    <xf numFmtId="172" fontId="15" fillId="2" borderId="0" xfId="19" applyNumberFormat="1" applyFont="1" applyFill="1" applyBorder="1" applyProtection="1">
      <alignment/>
      <protection locked="0"/>
    </xf>
    <xf numFmtId="2" fontId="5" fillId="0" borderId="0" xfId="20" applyFont="1" applyAlignment="1">
      <alignment vertical="center"/>
      <protection/>
    </xf>
    <xf numFmtId="2" fontId="5" fillId="0" borderId="0" xfId="20" applyFont="1" applyFill="1" applyAlignment="1">
      <alignment vertical="center"/>
      <protection/>
    </xf>
    <xf numFmtId="1" fontId="5" fillId="0" borderId="0" xfId="20" applyNumberFormat="1" applyFont="1" applyAlignment="1">
      <alignment horizontal="center" vertical="center"/>
      <protection/>
    </xf>
    <xf numFmtId="2" fontId="11" fillId="0" borderId="0" xfId="20" applyNumberFormat="1" applyFont="1" applyAlignment="1" applyProtection="1">
      <alignment horizontal="left" vertical="center"/>
      <protection locked="0"/>
    </xf>
    <xf numFmtId="2" fontId="11" fillId="0" borderId="0" xfId="20" applyFont="1" applyAlignment="1" applyProtection="1">
      <alignment vertical="center"/>
      <protection locked="0"/>
    </xf>
    <xf numFmtId="2" fontId="11" fillId="0" borderId="0" xfId="20" applyFont="1" applyFill="1" applyAlignment="1" applyProtection="1">
      <alignment vertical="center"/>
      <protection locked="0"/>
    </xf>
    <xf numFmtId="1" fontId="11" fillId="0" borderId="0" xfId="20" applyNumberFormat="1" applyFont="1" applyAlignment="1" applyProtection="1">
      <alignment horizontal="center" vertical="center"/>
      <protection locked="0"/>
    </xf>
    <xf numFmtId="2" fontId="11" fillId="0" borderId="0" xfId="20" applyNumberFormat="1" applyFont="1" applyAlignment="1" applyProtection="1">
      <alignment vertical="center"/>
      <protection locked="0"/>
    </xf>
    <xf numFmtId="2" fontId="11" fillId="0" borderId="0" xfId="20" applyNumberFormat="1" applyFont="1" applyFill="1" applyAlignment="1" applyProtection="1">
      <alignment vertical="center"/>
      <protection locked="0"/>
    </xf>
    <xf numFmtId="1" fontId="11" fillId="0" borderId="0" xfId="20" applyNumberFormat="1" applyFont="1" applyFill="1" applyAlignment="1" applyProtection="1">
      <alignment horizontal="center" vertical="center"/>
      <protection locked="0"/>
    </xf>
    <xf numFmtId="176" fontId="11" fillId="0" borderId="0" xfId="20" applyNumberFormat="1" applyFont="1" applyAlignment="1" applyProtection="1">
      <alignment vertical="center"/>
      <protection locked="0"/>
    </xf>
    <xf numFmtId="176" fontId="11" fillId="0" borderId="0" xfId="20" applyNumberFormat="1" applyFont="1" applyFill="1" applyAlignment="1" applyProtection="1">
      <alignment vertical="center"/>
      <protection locked="0"/>
    </xf>
    <xf numFmtId="2" fontId="14" fillId="0" borderId="0" xfId="20" applyFont="1" applyAlignment="1">
      <alignment vertical="center"/>
      <protection/>
    </xf>
    <xf numFmtId="2" fontId="14" fillId="2" borderId="0" xfId="20" applyFont="1" applyFill="1" applyAlignment="1">
      <alignment vertical="center"/>
      <protection/>
    </xf>
    <xf numFmtId="2" fontId="5" fillId="2" borderId="0" xfId="20" applyFont="1" applyFill="1" applyAlignment="1">
      <alignment vertical="center"/>
      <protection/>
    </xf>
    <xf numFmtId="2" fontId="8" fillId="2" borderId="0" xfId="20" applyFont="1" applyFill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   9.3   " xfId="19"/>
    <cellStyle name="Normal_RGP-des-boo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55"/>
          <c:w val="0.9625"/>
          <c:h val="0.98925"/>
        </c:manualLayout>
      </c:layout>
      <c:lineChart>
        <c:grouping val="standard"/>
        <c:varyColors val="0"/>
        <c:ser>
          <c:idx val="8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'Suggested C3 Designs'!$B$4:$Q$4</c:f>
              <c:numCache/>
            </c:numRef>
          </c:cat>
          <c:val>
            <c:numRef>
              <c:f>'Suggested C3 Designs'!$B$32:$Q$32</c:f>
              <c:numCache/>
            </c:numRef>
          </c:val>
          <c:smooth val="0"/>
        </c:ser>
        <c:ser>
          <c:idx val="9"/>
          <c:order val="1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'Suggested C3 Designs'!$B$4:$Q$4</c:f>
              <c:numCache/>
            </c:numRef>
          </c:cat>
          <c:val>
            <c:numRef>
              <c:f>'Suggested C3 Designs'!$B$30:$Q$30</c:f>
              <c:numCache/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'Suggested C3 Designs'!$B$4:$Q$4</c:f>
              <c:numCache/>
            </c:numRef>
          </c:cat>
          <c:val>
            <c:numRef>
              <c:f>'Suggested C3 Designs'!$B$28:$Q$28</c:f>
              <c:numCache/>
            </c:numRef>
          </c:val>
          <c:smooth val="0"/>
        </c:ser>
        <c:axId val="45294480"/>
        <c:axId val="4997137"/>
      </c:lineChart>
      <c:catAx>
        <c:axId val="4529448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crossAx val="4997137"/>
        <c:crosses val="autoZero"/>
        <c:auto val="1"/>
        <c:lblOffset val="100"/>
        <c:noMultiLvlLbl val="0"/>
      </c:catAx>
      <c:valAx>
        <c:axId val="4997137"/>
        <c:scaling>
          <c:orientation val="minMax"/>
          <c:min val="6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5294480"/>
        <c:crossesAt val="1"/>
        <c:crossBetween val="between"/>
        <c:dispUnits/>
        <c:majorUnit val="1"/>
      </c:valAx>
      <c:spPr>
        <a:noFill/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23</xdr:row>
      <xdr:rowOff>76200</xdr:rowOff>
    </xdr:from>
    <xdr:to>
      <xdr:col>22</xdr:col>
      <xdr:colOff>361950</xdr:colOff>
      <xdr:row>35</xdr:row>
      <xdr:rowOff>38100</xdr:rowOff>
    </xdr:to>
    <xdr:graphicFrame>
      <xdr:nvGraphicFramePr>
        <xdr:cNvPr id="1" name="Chart 8"/>
        <xdr:cNvGraphicFramePr/>
      </xdr:nvGraphicFramePr>
      <xdr:xfrm>
        <a:off x="8934450" y="4371975"/>
        <a:ext cx="38671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UDIES\Series%200\LENS-DES\RGP_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UDIES\Clin-R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UDIES\Series%200\LENS-DES\RGP-des-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9.3   "/>
      <sheetName val="Hyperm 9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L-Design"/>
      <sheetName val="RGP-Design"/>
      <sheetName val="Oblique cyls."/>
      <sheetName val="BVS"/>
      <sheetName val="LARS"/>
      <sheetName val="+ to - cyl"/>
      <sheetName val="WC-Dkt"/>
      <sheetName val="Toric tols"/>
      <sheetName val="Expctd OR Tor"/>
      <sheetName val="logMAR to Snellen"/>
      <sheetName val="FDA Grou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ZDs"/>
      <sheetName val="  EC  "/>
      <sheetName val="  8.4"/>
      <sheetName val="  8.8"/>
      <sheetName val="  9.2 "/>
      <sheetName val="  9.6"/>
      <sheetName val="  10.0"/>
      <sheetName val="EC graf"/>
      <sheetName val="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C24" sqref="C24"/>
    </sheetView>
  </sheetViews>
  <sheetFormatPr defaultColWidth="9.00390625" defaultRowHeight="12"/>
  <cols>
    <col min="1" max="1" width="9.25390625" style="2" customWidth="1"/>
    <col min="2" max="2" width="4.125" style="3" customWidth="1"/>
    <col min="3" max="3" width="29.375" style="2" customWidth="1"/>
    <col min="4" max="12" width="8.375" style="2" customWidth="1"/>
    <col min="13" max="16384" width="9.25390625" style="2" customWidth="1"/>
  </cols>
  <sheetData>
    <row r="1" spans="1:12" ht="16.5" customHeight="1">
      <c r="A1" s="4" t="s">
        <v>0</v>
      </c>
      <c r="B1" s="5"/>
      <c r="C1" s="1"/>
      <c r="D1" s="12" t="s">
        <v>64</v>
      </c>
      <c r="E1" s="6"/>
      <c r="F1" s="6"/>
      <c r="G1" s="6"/>
      <c r="H1" s="6"/>
      <c r="I1" s="6"/>
      <c r="J1" s="6"/>
      <c r="K1" s="6"/>
      <c r="L1" s="6"/>
    </row>
    <row r="2" spans="1:12" ht="14.25" customHeight="1">
      <c r="A2" s="7" t="s">
        <v>1</v>
      </c>
      <c r="B2" s="5"/>
      <c r="C2" s="1"/>
      <c r="D2" s="6"/>
      <c r="E2" s="6"/>
      <c r="F2" s="6"/>
      <c r="G2" s="6"/>
      <c r="H2" s="6"/>
      <c r="I2" s="6"/>
      <c r="J2" s="6"/>
      <c r="K2" s="6"/>
      <c r="L2" s="6"/>
    </row>
    <row r="3" spans="1:12" ht="14.25" customHeight="1">
      <c r="A3" s="4" t="s">
        <v>2</v>
      </c>
      <c r="B3" s="8" t="s">
        <v>3</v>
      </c>
      <c r="C3" s="9" t="s">
        <v>4</v>
      </c>
      <c r="D3" s="10">
        <v>7.3</v>
      </c>
      <c r="E3" s="10">
        <v>7.4</v>
      </c>
      <c r="F3" s="10">
        <v>7.5</v>
      </c>
      <c r="G3" s="10">
        <v>7.6</v>
      </c>
      <c r="H3" s="10">
        <v>7.7</v>
      </c>
      <c r="I3" s="10">
        <v>7.8</v>
      </c>
      <c r="J3" s="10">
        <v>7.9</v>
      </c>
      <c r="K3" s="10">
        <v>8</v>
      </c>
      <c r="L3" s="10">
        <v>8.1</v>
      </c>
    </row>
    <row r="4" spans="1:12" ht="14.25" customHeight="1">
      <c r="A4" s="4" t="s">
        <v>5</v>
      </c>
      <c r="B4" s="8" t="s">
        <v>3</v>
      </c>
      <c r="C4" s="9" t="s">
        <v>6</v>
      </c>
      <c r="D4" s="10">
        <v>7.9</v>
      </c>
      <c r="E4" s="10">
        <v>7.9</v>
      </c>
      <c r="F4" s="10">
        <v>7.9</v>
      </c>
      <c r="G4" s="10">
        <v>7.9</v>
      </c>
      <c r="H4" s="10">
        <v>7.9</v>
      </c>
      <c r="I4" s="10">
        <v>7.9</v>
      </c>
      <c r="J4" s="10">
        <v>7.9</v>
      </c>
      <c r="K4" s="10">
        <v>7.9</v>
      </c>
      <c r="L4" s="10">
        <v>7.9</v>
      </c>
    </row>
    <row r="5" spans="1:12" ht="14.25" customHeight="1">
      <c r="A5" s="4" t="s">
        <v>7</v>
      </c>
      <c r="B5" s="8" t="s">
        <v>3</v>
      </c>
      <c r="C5" s="9" t="s">
        <v>8</v>
      </c>
      <c r="D5" s="11">
        <v>7.95</v>
      </c>
      <c r="E5" s="11">
        <v>8.05</v>
      </c>
      <c r="F5" s="11">
        <v>8.2</v>
      </c>
      <c r="G5" s="11">
        <v>8.35</v>
      </c>
      <c r="H5" s="11">
        <v>8.5</v>
      </c>
      <c r="I5" s="11">
        <v>8.65</v>
      </c>
      <c r="J5" s="11">
        <v>8.78333333333333</v>
      </c>
      <c r="K5" s="11">
        <v>8.92619047619047</v>
      </c>
      <c r="L5" s="11">
        <v>9.06904761904761</v>
      </c>
    </row>
    <row r="6" spans="1:12" ht="14.25" customHeight="1">
      <c r="A6" s="4" t="s">
        <v>9</v>
      </c>
      <c r="B6" s="8" t="s">
        <v>3</v>
      </c>
      <c r="C6" s="9" t="s">
        <v>10</v>
      </c>
      <c r="D6" s="11">
        <v>8.7</v>
      </c>
      <c r="E6" s="11">
        <v>8.7</v>
      </c>
      <c r="F6" s="11">
        <v>8.7</v>
      </c>
      <c r="G6" s="11">
        <v>8.7</v>
      </c>
      <c r="H6" s="11">
        <v>8.7</v>
      </c>
      <c r="I6" s="11">
        <v>8.7</v>
      </c>
      <c r="J6" s="11">
        <v>8.7</v>
      </c>
      <c r="K6" s="11">
        <v>8.7</v>
      </c>
      <c r="L6" s="11">
        <v>8.7</v>
      </c>
    </row>
    <row r="7" spans="1:12" ht="14.25" customHeight="1">
      <c r="A7" s="4" t="s">
        <v>11</v>
      </c>
      <c r="B7" s="8" t="s">
        <v>3</v>
      </c>
      <c r="C7" s="9" t="s">
        <v>12</v>
      </c>
      <c r="D7" s="11">
        <v>9.5</v>
      </c>
      <c r="E7" s="11">
        <v>9.75</v>
      </c>
      <c r="F7" s="11">
        <v>10</v>
      </c>
      <c r="G7" s="11">
        <v>10.25</v>
      </c>
      <c r="H7" s="11">
        <v>10.5</v>
      </c>
      <c r="I7" s="11">
        <v>10.75</v>
      </c>
      <c r="J7" s="11">
        <v>11</v>
      </c>
      <c r="K7" s="11">
        <v>11.25</v>
      </c>
      <c r="L7" s="11">
        <v>11.5</v>
      </c>
    </row>
    <row r="8" spans="1:12" ht="14.25" customHeight="1">
      <c r="A8" s="4" t="s">
        <v>13</v>
      </c>
      <c r="B8" s="8" t="s">
        <v>3</v>
      </c>
      <c r="C8" s="9" t="s">
        <v>14</v>
      </c>
      <c r="D8" s="11">
        <v>9.3</v>
      </c>
      <c r="E8" s="11">
        <v>9.3</v>
      </c>
      <c r="F8" s="11">
        <v>9.3</v>
      </c>
      <c r="G8" s="11">
        <v>9.3</v>
      </c>
      <c r="H8" s="11">
        <v>9.3</v>
      </c>
      <c r="I8" s="11">
        <v>9.3</v>
      </c>
      <c r="J8" s="11">
        <v>9.3</v>
      </c>
      <c r="K8" s="11">
        <v>9.3</v>
      </c>
      <c r="L8" s="11">
        <v>9.3</v>
      </c>
    </row>
    <row r="9" spans="1:12" ht="14.25" customHeight="1">
      <c r="A9" s="4" t="s">
        <v>15</v>
      </c>
      <c r="B9" s="8" t="s">
        <v>16</v>
      </c>
      <c r="C9" s="9" t="s">
        <v>17</v>
      </c>
      <c r="D9" s="11">
        <f aca="true" t="shared" si="0" ref="D9:I9">D3-SQRT(D3^2-(D4/2)^2)</f>
        <v>1.1609854210956625</v>
      </c>
      <c r="E9" s="11">
        <f t="shared" si="0"/>
        <v>1.1424046151896334</v>
      </c>
      <c r="F9" s="11">
        <f t="shared" si="0"/>
        <v>1.1244608071159972</v>
      </c>
      <c r="G9" s="11">
        <f t="shared" si="0"/>
        <v>1.107119283399702</v>
      </c>
      <c r="H9" s="11">
        <f t="shared" si="0"/>
        <v>1.0903479667988565</v>
      </c>
      <c r="I9" s="11">
        <f t="shared" si="0"/>
        <v>1.074117158320404</v>
      </c>
      <c r="J9" s="11">
        <f>J3-SQRT(J3^2-(J4/2)^2)</f>
        <v>1.058399310102935</v>
      </c>
      <c r="K9" s="11">
        <f>K3-SQRT(K3^2-(K4/2)^2)</f>
        <v>1.0431688248168616</v>
      </c>
      <c r="L9" s="11">
        <f>L3-SQRT(L3^2-(L4/2)^2)</f>
        <v>1.0284018779345212</v>
      </c>
    </row>
    <row r="10" spans="1:12" ht="14.25" customHeight="1">
      <c r="A10" s="1"/>
      <c r="B10" s="8" t="s">
        <v>16</v>
      </c>
      <c r="C10" s="9" t="s">
        <v>18</v>
      </c>
      <c r="D10" s="11">
        <f aca="true" t="shared" si="1" ref="D10:I10">D5-SQRT(D5^2-(D6/2)^2)-D5-SQRT(D5^2-(D4/2)^2)</f>
        <v>0.24495342041848556</v>
      </c>
      <c r="E10" s="11">
        <f t="shared" si="1"/>
        <v>0.2407934779496328</v>
      </c>
      <c r="F10" s="11">
        <f t="shared" si="1"/>
        <v>0.234844687278005</v>
      </c>
      <c r="G10" s="11">
        <f t="shared" si="1"/>
        <v>0.22921779061762315</v>
      </c>
      <c r="H10" s="11">
        <f t="shared" si="1"/>
        <v>0.2238853065756894</v>
      </c>
      <c r="I10" s="11">
        <f t="shared" si="1"/>
        <v>0.21882294602089836</v>
      </c>
      <c r="J10" s="11">
        <f>J5-SQRT(J5^2-(J6/2)^2)-J5-SQRT(J5^2-(J4/2)^2)</f>
        <v>0.2145323557289185</v>
      </c>
      <c r="K10" s="11">
        <f>K5-SQRT(K5^2-(K6/2)^2)-K5-SQRT(K5^2-(K4/2)^2)</f>
        <v>0.21013780001130034</v>
      </c>
      <c r="L10" s="11">
        <f>L5-SQRT(L5^2-(L6/2)^2)-L5-SQRT(L5^2-(L4/2)^2)</f>
        <v>0.20593802390123717</v>
      </c>
    </row>
    <row r="11" spans="1:12" ht="14.25" customHeight="1">
      <c r="A11" s="1"/>
      <c r="B11" s="8" t="s">
        <v>16</v>
      </c>
      <c r="C11" s="9" t="s">
        <v>19</v>
      </c>
      <c r="D11" s="11">
        <f aca="true" t="shared" si="2" ref="D11:I11">D7-SQRT(D7^2-(D8/2)^2)-D7-SQRT(D7^2-(D6/2)^2)</f>
        <v>0.1613893097725949</v>
      </c>
      <c r="E11" s="11">
        <f t="shared" si="2"/>
        <v>0.15610962909797266</v>
      </c>
      <c r="F11" s="11">
        <f t="shared" si="2"/>
        <v>0.15119772685906874</v>
      </c>
      <c r="G11" s="11">
        <f t="shared" si="2"/>
        <v>0.14661392280229713</v>
      </c>
      <c r="H11" s="11">
        <f t="shared" si="2"/>
        <v>0.14232429100996313</v>
      </c>
      <c r="I11" s="11">
        <f t="shared" si="2"/>
        <v>0.13829962478486202</v>
      </c>
      <c r="J11" s="11">
        <f>J7-SQRT(J7^2-(J8/2)^2)-J7-SQRT(J7^2-(J6/2)^2)</f>
        <v>0.13451462119434332</v>
      </c>
      <c r="K11" s="11">
        <f>K7-SQRT(K7^2-(K8/2)^2)-K7-SQRT(K7^2-(K6/2)^2)</f>
        <v>0.130947232096025</v>
      </c>
      <c r="L11" s="11">
        <f>L7-SQRT(L7^2-(L8/2)^2)-L7-SQRT(L7^2-(L6/2)^2)</f>
        <v>0.1275781428126983</v>
      </c>
    </row>
    <row r="12" spans="1:12" ht="14.25" customHeight="1">
      <c r="A12" s="1"/>
      <c r="B12" s="8" t="s">
        <v>16</v>
      </c>
      <c r="C12" s="4" t="s">
        <v>20</v>
      </c>
      <c r="D12" s="11">
        <f aca="true" t="shared" si="3" ref="D12:I12">D5-SQRT(D5^2-(D8/2)^2)-D5-SQRT(D5^2-(D4/2)^2)</f>
        <v>0.451019746202733</v>
      </c>
      <c r="E12" s="11">
        <f t="shared" si="3"/>
        <v>0.4431221043214082</v>
      </c>
      <c r="F12" s="11">
        <f t="shared" si="3"/>
        <v>0.4318508948738726</v>
      </c>
      <c r="G12" s="11">
        <f t="shared" si="3"/>
        <v>0.42121330933992773</v>
      </c>
      <c r="H12" s="11">
        <f t="shared" si="3"/>
        <v>0.41115293272299347</v>
      </c>
      <c r="I12" s="11">
        <f t="shared" si="3"/>
        <v>0.40162019150420836</v>
      </c>
      <c r="J12" s="11">
        <f>J5-SQRT(J5^2-(J8/2)^2)-J5-SQRT(J5^2-(J4/2)^2)</f>
        <v>0.3935540972297309</v>
      </c>
      <c r="K12" s="11">
        <f>K5-SQRT(K5^2-(K8/2)^2)-K5-SQRT(K5^2-(K4/2)^2)</f>
        <v>0.385304920103831</v>
      </c>
      <c r="L12" s="11">
        <f>L5-SQRT(L5^2-(L8/2)^2)-L5-SQRT(L5^2-(L4/2)^2)</f>
        <v>0.3774327730394216</v>
      </c>
    </row>
    <row r="13" spans="1:12" ht="14.25" customHeight="1">
      <c r="A13" s="4" t="s">
        <v>21</v>
      </c>
      <c r="B13" s="8" t="s">
        <v>16</v>
      </c>
      <c r="C13" s="4" t="s">
        <v>22</v>
      </c>
      <c r="D13" s="6">
        <f aca="true" t="shared" si="4" ref="D13:I13">D9+D10+D11</f>
        <v>1.567328151286743</v>
      </c>
      <c r="E13" s="6">
        <f t="shared" si="4"/>
        <v>1.5393077222372389</v>
      </c>
      <c r="F13" s="6">
        <f t="shared" si="4"/>
        <v>1.510503221253071</v>
      </c>
      <c r="G13" s="6">
        <f t="shared" si="4"/>
        <v>1.4829509968196222</v>
      </c>
      <c r="H13" s="6">
        <f t="shared" si="4"/>
        <v>1.456557564384509</v>
      </c>
      <c r="I13" s="6">
        <f t="shared" si="4"/>
        <v>1.4312397291261645</v>
      </c>
      <c r="J13" s="6">
        <f>J9+J10+J11</f>
        <v>1.4074462870261968</v>
      </c>
      <c r="K13" s="6">
        <f>K9+K10+K11</f>
        <v>1.384253856924187</v>
      </c>
      <c r="L13" s="6">
        <f>L9+L10+L11</f>
        <v>1.3619180446484567</v>
      </c>
    </row>
    <row r="14" spans="1:12" ht="14.25" customHeight="1">
      <c r="A14" s="4" t="s">
        <v>23</v>
      </c>
      <c r="B14" s="8" t="s">
        <v>3</v>
      </c>
      <c r="C14" s="9" t="s">
        <v>24</v>
      </c>
      <c r="D14" s="10">
        <v>-3</v>
      </c>
      <c r="E14" s="10">
        <v>-3</v>
      </c>
      <c r="F14" s="10">
        <v>-3</v>
      </c>
      <c r="G14" s="10">
        <v>-3</v>
      </c>
      <c r="H14" s="10">
        <v>-3</v>
      </c>
      <c r="I14" s="10">
        <v>-3</v>
      </c>
      <c r="J14" s="10">
        <v>-3</v>
      </c>
      <c r="K14" s="10">
        <v>-3</v>
      </c>
      <c r="L14" s="10">
        <v>-3</v>
      </c>
    </row>
    <row r="15" spans="1:12" ht="14.25" customHeight="1">
      <c r="A15" s="4" t="s">
        <v>25</v>
      </c>
      <c r="B15" s="8" t="s">
        <v>3</v>
      </c>
      <c r="C15" s="9" t="s">
        <v>26</v>
      </c>
      <c r="D15" s="10">
        <v>0.15</v>
      </c>
      <c r="E15" s="10">
        <v>0.15</v>
      </c>
      <c r="F15" s="10">
        <v>0.15</v>
      </c>
      <c r="G15" s="10">
        <v>0.15</v>
      </c>
      <c r="H15" s="10">
        <v>0.15</v>
      </c>
      <c r="I15" s="10">
        <v>0.15</v>
      </c>
      <c r="J15" s="10">
        <v>0.15</v>
      </c>
      <c r="K15" s="10">
        <v>0.15</v>
      </c>
      <c r="L15" s="10">
        <v>0.15</v>
      </c>
    </row>
    <row r="16" spans="1:12" ht="14.25" customHeight="1">
      <c r="A16" s="4" t="s">
        <v>27</v>
      </c>
      <c r="B16" s="8" t="s">
        <v>3</v>
      </c>
      <c r="C16" s="9" t="s">
        <v>28</v>
      </c>
      <c r="D16" s="10">
        <v>1.47</v>
      </c>
      <c r="E16" s="10">
        <v>1.47</v>
      </c>
      <c r="F16" s="10">
        <v>1.47</v>
      </c>
      <c r="G16" s="10">
        <v>1.47</v>
      </c>
      <c r="H16" s="10">
        <v>1.47</v>
      </c>
      <c r="I16" s="10">
        <v>1.47</v>
      </c>
      <c r="J16" s="10">
        <v>1.47</v>
      </c>
      <c r="K16" s="10">
        <v>1.47</v>
      </c>
      <c r="L16" s="10">
        <v>1.47</v>
      </c>
    </row>
    <row r="17" spans="1:12" ht="14.25" customHeight="1">
      <c r="A17" s="4" t="s">
        <v>29</v>
      </c>
      <c r="B17" s="8" t="s">
        <v>16</v>
      </c>
      <c r="C17" s="9" t="s">
        <v>30</v>
      </c>
      <c r="D17" s="11">
        <f aca="true" t="shared" si="5" ref="D17:I17">D9+D10+D11+D15-D18-SQRT(D18^2-D8/2^2)</f>
        <v>1.5649398445068976</v>
      </c>
      <c r="E17" s="11">
        <f t="shared" si="5"/>
        <v>1.5391084857775508</v>
      </c>
      <c r="F17" s="11">
        <f t="shared" si="5"/>
        <v>1.5124332735086097</v>
      </c>
      <c r="G17" s="11">
        <f t="shared" si="5"/>
        <v>1.4869529964624593</v>
      </c>
      <c r="H17" s="11">
        <f t="shared" si="5"/>
        <v>1.4625764780706212</v>
      </c>
      <c r="I17" s="11">
        <f t="shared" si="5"/>
        <v>1.439222708127684</v>
      </c>
      <c r="J17" s="11">
        <f>J9+J10+J11+J15-J18-SQRT(J18^2-J8/2^2)</f>
        <v>1.4173425520699623</v>
      </c>
      <c r="K17" s="11">
        <f>K9+K10+K11+K15-K18-SQRT(K18^2-K8/2^2)</f>
        <v>1.3960145905847878</v>
      </c>
      <c r="L17" s="11">
        <f>L9+L10+L11+L15-L18-SQRT(L18^2-L8/2^2)</f>
        <v>1.3754962907040027</v>
      </c>
    </row>
    <row r="18" spans="1:12" ht="14.25" customHeight="1">
      <c r="A18" s="4" t="s">
        <v>31</v>
      </c>
      <c r="B18" s="8" t="s">
        <v>16</v>
      </c>
      <c r="C18" s="9" t="s">
        <v>32</v>
      </c>
      <c r="D18" s="11">
        <f aca="true" t="shared" si="6" ref="D18:I18">(D16-1)*1000/(-((1-D16)*1000)/D3+D14)+(D16-1)/D16*D15</f>
        <v>7.704732225405225</v>
      </c>
      <c r="E18" s="11">
        <f t="shared" si="6"/>
        <v>7.814819389122331</v>
      </c>
      <c r="F18" s="11">
        <f t="shared" si="6"/>
        <v>7.925054155740509</v>
      </c>
      <c r="G18" s="11">
        <f t="shared" si="6"/>
        <v>8.035436822313898</v>
      </c>
      <c r="H18" s="11">
        <f t="shared" si="6"/>
        <v>8.145967686694279</v>
      </c>
      <c r="I18" s="11">
        <f t="shared" si="6"/>
        <v>8.256647047533747</v>
      </c>
      <c r="J18" s="11">
        <f>(J16-1)*1000/(-((1-J16)*1000)/J3+J14)+(J16-1)/J16*J15</f>
        <v>8.367475204287407</v>
      </c>
      <c r="K18" s="11">
        <f>(K16-1)*1000/(-((1-K16)*1000)/K3+K14)+(K16-1)/K16*K15</f>
        <v>8.47845245721607</v>
      </c>
      <c r="L18" s="11">
        <f>(L16-1)*1000/(-((1-L16)*1000)/L3+L14)+(L16-1)/L16*L15</f>
        <v>8.589579107388973</v>
      </c>
    </row>
    <row r="19" spans="1:12" ht="14.25" customHeight="1">
      <c r="A19" s="4" t="s">
        <v>33</v>
      </c>
      <c r="B19" s="8" t="s">
        <v>16</v>
      </c>
      <c r="C19" s="9" t="s">
        <v>34</v>
      </c>
      <c r="D19" s="11">
        <f aca="true" t="shared" si="7" ref="D19:I19">D3-SQRT(D3^2-(D8/2)^2)</f>
        <v>1.6726116181660258</v>
      </c>
      <c r="E19" s="11">
        <f t="shared" si="7"/>
        <v>1.6434819552093822</v>
      </c>
      <c r="F19" s="11">
        <f t="shared" si="7"/>
        <v>1.615486426220091</v>
      </c>
      <c r="G19" s="11">
        <f t="shared" si="7"/>
        <v>1.5885525869388157</v>
      </c>
      <c r="H19" s="11">
        <f t="shared" si="7"/>
        <v>1.56261456318735</v>
      </c>
      <c r="I19" s="11">
        <f t="shared" si="7"/>
        <v>1.5376122764555697</v>
      </c>
      <c r="J19" s="11">
        <f>J3-SQRT(J3^2-(J8/2)^2)</f>
        <v>1.5134907813422833</v>
      </c>
      <c r="K19" s="11">
        <f>K3-SQRT(K3^2-(K8/2)^2)</f>
        <v>1.4901996958431978</v>
      </c>
      <c r="L19" s="11">
        <f>L3-SQRT(L3^2-(L8/2)^2)</f>
        <v>1.4676927091697562</v>
      </c>
    </row>
    <row r="20" spans="1:12" ht="14.25" customHeight="1">
      <c r="A20" s="4" t="s">
        <v>35</v>
      </c>
      <c r="B20" s="8" t="s">
        <v>16</v>
      </c>
      <c r="C20" s="9" t="s">
        <v>36</v>
      </c>
      <c r="D20" s="11">
        <f aca="true" t="shared" si="8" ref="D20:I20">D19-D9+D12</f>
        <v>0.06060645086763028</v>
      </c>
      <c r="E20" s="11">
        <f t="shared" si="8"/>
        <v>0.0579552356983406</v>
      </c>
      <c r="F20" s="11">
        <f t="shared" si="8"/>
        <v>0.05917472423022119</v>
      </c>
      <c r="G20" s="11">
        <f t="shared" si="8"/>
        <v>0.06021999419918611</v>
      </c>
      <c r="H20" s="11">
        <f t="shared" si="8"/>
        <v>0.061113663665500084</v>
      </c>
      <c r="I20" s="11">
        <f t="shared" si="8"/>
        <v>0.06187492663095728</v>
      </c>
      <c r="J20" s="11">
        <f>J19-J9+J12</f>
        <v>0.06153737400961745</v>
      </c>
      <c r="K20" s="11">
        <f>K19-K9+K12</f>
        <v>0.06172595092250521</v>
      </c>
      <c r="L20" s="11">
        <f>L19-L9+L12</f>
        <v>0.06185805819581347</v>
      </c>
    </row>
    <row r="21" spans="1:12" ht="14.25" customHeight="1">
      <c r="A21" s="4" t="s">
        <v>37</v>
      </c>
      <c r="B21" s="8" t="s">
        <v>16</v>
      </c>
      <c r="C21" s="9" t="s">
        <v>38</v>
      </c>
      <c r="D21" s="6">
        <f aca="true" t="shared" si="9" ref="D21:I21">D19-D9+D10+D11</f>
        <v>0.1052834668792828</v>
      </c>
      <c r="E21" s="6">
        <f t="shared" si="9"/>
        <v>0.10417423297214334</v>
      </c>
      <c r="F21" s="6">
        <f t="shared" si="9"/>
        <v>0.10498320496702007</v>
      </c>
      <c r="G21" s="6">
        <f t="shared" si="9"/>
        <v>0.10560159011919357</v>
      </c>
      <c r="H21" s="6">
        <f t="shared" si="9"/>
        <v>0.10605699880284103</v>
      </c>
      <c r="I21" s="6">
        <f t="shared" si="9"/>
        <v>0.10637254732940526</v>
      </c>
      <c r="J21" s="6">
        <f>J19-J9+J10+J11</f>
        <v>0.10604449431608653</v>
      </c>
      <c r="K21" s="6">
        <f>K19-K9+K10+K11</f>
        <v>0.10594583891901088</v>
      </c>
      <c r="L21" s="6">
        <f>L19-L9+L10+L11</f>
        <v>0.10577466452129958</v>
      </c>
    </row>
    <row r="22" spans="1:12" ht="14.25" customHeight="1">
      <c r="A22" s="1"/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printOptions gridLines="1"/>
  <pageMargins left="0.75" right="0.75" top="1" bottom="1" header="0.5" footer="0.5"/>
  <pageSetup orientation="portrait" paperSize="9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M35" sqref="M35"/>
    </sheetView>
  </sheetViews>
  <sheetFormatPr defaultColWidth="9.00390625" defaultRowHeight="12"/>
  <cols>
    <col min="1" max="1" width="9.25390625" style="2" customWidth="1"/>
    <col min="2" max="2" width="4.125" style="3" customWidth="1"/>
    <col min="3" max="3" width="29.375" style="2" customWidth="1"/>
    <col min="4" max="11" width="8.75390625" style="2" customWidth="1"/>
    <col min="12" max="16384" width="9.25390625" style="2" customWidth="1"/>
  </cols>
  <sheetData>
    <row r="1" spans="1:11" ht="15" customHeight="1">
      <c r="A1" s="4" t="s">
        <v>0</v>
      </c>
      <c r="B1" s="5"/>
      <c r="C1" s="1"/>
      <c r="D1" s="12" t="s">
        <v>64</v>
      </c>
      <c r="E1" s="6"/>
      <c r="F1" s="6"/>
      <c r="G1" s="6"/>
      <c r="H1" s="6"/>
      <c r="I1" s="6"/>
      <c r="J1" s="6"/>
      <c r="K1" s="6"/>
    </row>
    <row r="2" spans="1:11" ht="15" customHeight="1">
      <c r="A2" s="7" t="s">
        <v>1</v>
      </c>
      <c r="B2" s="5"/>
      <c r="C2" s="1"/>
      <c r="D2" s="6"/>
      <c r="E2" s="6"/>
      <c r="F2" s="6"/>
      <c r="G2" s="6"/>
      <c r="H2" s="6"/>
      <c r="I2" s="6"/>
      <c r="J2" s="6"/>
      <c r="K2" s="6"/>
    </row>
    <row r="3" spans="1:11" ht="12.75">
      <c r="A3" s="4" t="s">
        <v>2</v>
      </c>
      <c r="B3" s="8" t="s">
        <v>3</v>
      </c>
      <c r="C3" s="9" t="s">
        <v>4</v>
      </c>
      <c r="D3" s="10">
        <v>7.3</v>
      </c>
      <c r="E3" s="10">
        <v>7.4</v>
      </c>
      <c r="F3" s="10">
        <v>7.5</v>
      </c>
      <c r="G3" s="10">
        <v>7.6</v>
      </c>
      <c r="H3" s="10">
        <v>7.7</v>
      </c>
      <c r="I3" s="10">
        <v>7.8</v>
      </c>
      <c r="J3" s="10">
        <v>7.9</v>
      </c>
      <c r="K3" s="10">
        <v>8</v>
      </c>
    </row>
    <row r="4" spans="1:11" ht="12.75">
      <c r="A4" s="4" t="s">
        <v>5</v>
      </c>
      <c r="B4" s="8" t="s">
        <v>3</v>
      </c>
      <c r="C4" s="9" t="s">
        <v>6</v>
      </c>
      <c r="D4" s="10">
        <v>7.9</v>
      </c>
      <c r="E4" s="10">
        <v>7.9</v>
      </c>
      <c r="F4" s="10">
        <v>7.9</v>
      </c>
      <c r="G4" s="10">
        <v>7.9</v>
      </c>
      <c r="H4" s="10">
        <v>7.9</v>
      </c>
      <c r="I4" s="10">
        <v>7.9</v>
      </c>
      <c r="J4" s="10">
        <v>7.9</v>
      </c>
      <c r="K4" s="10">
        <v>7.9</v>
      </c>
    </row>
    <row r="5" spans="1:11" ht="12.75">
      <c r="A5" s="4" t="s">
        <v>7</v>
      </c>
      <c r="B5" s="8" t="s">
        <v>3</v>
      </c>
      <c r="C5" s="9" t="s">
        <v>8</v>
      </c>
      <c r="D5" s="11">
        <v>7.95</v>
      </c>
      <c r="E5" s="11">
        <v>8.05</v>
      </c>
      <c r="F5" s="11">
        <v>8.2</v>
      </c>
      <c r="G5" s="11">
        <v>8.35</v>
      </c>
      <c r="H5" s="11">
        <v>8.5</v>
      </c>
      <c r="I5" s="11">
        <v>8.65</v>
      </c>
      <c r="J5" s="11">
        <v>8.78333333333333</v>
      </c>
      <c r="K5" s="11">
        <v>8.92619047619047</v>
      </c>
    </row>
    <row r="6" spans="1:11" ht="12.75">
      <c r="A6" s="4" t="s">
        <v>9</v>
      </c>
      <c r="B6" s="8" t="s">
        <v>3</v>
      </c>
      <c r="C6" s="9" t="s">
        <v>10</v>
      </c>
      <c r="D6" s="11">
        <v>8.7</v>
      </c>
      <c r="E6" s="11">
        <v>8.7</v>
      </c>
      <c r="F6" s="11">
        <v>8.7</v>
      </c>
      <c r="G6" s="11">
        <v>8.7</v>
      </c>
      <c r="H6" s="11">
        <v>8.7</v>
      </c>
      <c r="I6" s="11">
        <v>8.7</v>
      </c>
      <c r="J6" s="11">
        <v>8.7</v>
      </c>
      <c r="K6" s="11">
        <v>8.7</v>
      </c>
    </row>
    <row r="7" spans="1:11" ht="12.75">
      <c r="A7" s="4" t="s">
        <v>11</v>
      </c>
      <c r="B7" s="8" t="s">
        <v>3</v>
      </c>
      <c r="C7" s="9" t="s">
        <v>12</v>
      </c>
      <c r="D7" s="11">
        <v>9.5</v>
      </c>
      <c r="E7" s="11">
        <v>9.75</v>
      </c>
      <c r="F7" s="11">
        <v>10</v>
      </c>
      <c r="G7" s="11">
        <v>10.25</v>
      </c>
      <c r="H7" s="11">
        <v>10.5</v>
      </c>
      <c r="I7" s="11">
        <v>10.75</v>
      </c>
      <c r="J7" s="11">
        <v>11</v>
      </c>
      <c r="K7" s="11">
        <v>11.25</v>
      </c>
    </row>
    <row r="8" spans="1:11" ht="12.75">
      <c r="A8" s="4" t="s">
        <v>13</v>
      </c>
      <c r="B8" s="8" t="s">
        <v>3</v>
      </c>
      <c r="C8" s="9" t="s">
        <v>14</v>
      </c>
      <c r="D8" s="11">
        <v>9.3</v>
      </c>
      <c r="E8" s="11">
        <v>9.3</v>
      </c>
      <c r="F8" s="11">
        <v>9.3</v>
      </c>
      <c r="G8" s="11">
        <v>9.3</v>
      </c>
      <c r="H8" s="11">
        <v>9.3</v>
      </c>
      <c r="I8" s="11">
        <v>9.3</v>
      </c>
      <c r="J8" s="11">
        <v>9.3</v>
      </c>
      <c r="K8" s="11">
        <v>9.3</v>
      </c>
    </row>
    <row r="9" spans="1:11" ht="12.75" hidden="1">
      <c r="A9" s="4" t="s">
        <v>15</v>
      </c>
      <c r="B9" s="8" t="s">
        <v>16</v>
      </c>
      <c r="C9" s="9" t="s">
        <v>17</v>
      </c>
      <c r="D9" s="11">
        <f aca="true" t="shared" si="0" ref="D9:I9">D3-SQRT(D3^2-(D4/2)^2)</f>
        <v>1.1609854210956625</v>
      </c>
      <c r="E9" s="11">
        <f t="shared" si="0"/>
        <v>1.1424046151896334</v>
      </c>
      <c r="F9" s="11">
        <f t="shared" si="0"/>
        <v>1.1244608071159972</v>
      </c>
      <c r="G9" s="11">
        <f t="shared" si="0"/>
        <v>1.107119283399702</v>
      </c>
      <c r="H9" s="11">
        <f t="shared" si="0"/>
        <v>1.0903479667988565</v>
      </c>
      <c r="I9" s="11">
        <f t="shared" si="0"/>
        <v>1.074117158320404</v>
      </c>
      <c r="J9" s="11">
        <f>J3-SQRT(J3^2-(J4/2)^2)</f>
        <v>1.058399310102935</v>
      </c>
      <c r="K9" s="11">
        <f>K3-SQRT(K3^2-(K4/2)^2)</f>
        <v>1.0431688248168616</v>
      </c>
    </row>
    <row r="10" spans="1:11" ht="12.75" hidden="1">
      <c r="A10" s="1"/>
      <c r="B10" s="8" t="s">
        <v>16</v>
      </c>
      <c r="C10" s="9" t="s">
        <v>18</v>
      </c>
      <c r="D10" s="11">
        <f aca="true" t="shared" si="1" ref="D10:I10">D5-SQRT(D5^2-(D6/2)^2)-D5-SQRT(D5^2-(D4/2)^2)</f>
        <v>0.24495342041848556</v>
      </c>
      <c r="E10" s="11">
        <f t="shared" si="1"/>
        <v>0.2407934779496328</v>
      </c>
      <c r="F10" s="11">
        <f t="shared" si="1"/>
        <v>0.234844687278005</v>
      </c>
      <c r="G10" s="11">
        <f t="shared" si="1"/>
        <v>0.22921779061762315</v>
      </c>
      <c r="H10" s="11">
        <f t="shared" si="1"/>
        <v>0.2238853065756894</v>
      </c>
      <c r="I10" s="11">
        <f t="shared" si="1"/>
        <v>0.21882294602089836</v>
      </c>
      <c r="J10" s="11">
        <f>J5-SQRT(J5^2-(J6/2)^2)-J5-SQRT(J5^2-(J4/2)^2)</f>
        <v>0.2145323557289185</v>
      </c>
      <c r="K10" s="11">
        <f>K5-SQRT(K5^2-(K6/2)^2)-K5-SQRT(K5^2-(K4/2)^2)</f>
        <v>0.21013780001130034</v>
      </c>
    </row>
    <row r="11" spans="1:11" ht="12.75" hidden="1">
      <c r="A11" s="1"/>
      <c r="B11" s="8" t="s">
        <v>16</v>
      </c>
      <c r="C11" s="9" t="s">
        <v>19</v>
      </c>
      <c r="D11" s="11">
        <f aca="true" t="shared" si="2" ref="D11:I11">D7-SQRT(D7^2-(D8/2)^2)-D7-SQRT(D7^2-(D6/2)^2)</f>
        <v>0.1613893097725949</v>
      </c>
      <c r="E11" s="11">
        <f t="shared" si="2"/>
        <v>0.15610962909797266</v>
      </c>
      <c r="F11" s="11">
        <f t="shared" si="2"/>
        <v>0.15119772685906874</v>
      </c>
      <c r="G11" s="11">
        <f t="shared" si="2"/>
        <v>0.14661392280229713</v>
      </c>
      <c r="H11" s="11">
        <f t="shared" si="2"/>
        <v>0.14232429100996313</v>
      </c>
      <c r="I11" s="11">
        <f t="shared" si="2"/>
        <v>0.13829962478486202</v>
      </c>
      <c r="J11" s="11">
        <f>J7-SQRT(J7^2-(J8/2)^2)-J7-SQRT(J7^2-(J6/2)^2)</f>
        <v>0.13451462119434332</v>
      </c>
      <c r="K11" s="11">
        <f>K7-SQRT(K7^2-(K8/2)^2)-K7-SQRT(K7^2-(K6/2)^2)</f>
        <v>0.130947232096025</v>
      </c>
    </row>
    <row r="12" spans="1:11" ht="12.75" hidden="1">
      <c r="A12" s="1"/>
      <c r="B12" s="8" t="s">
        <v>16</v>
      </c>
      <c r="C12" s="4" t="s">
        <v>20</v>
      </c>
      <c r="D12" s="11">
        <f aca="true" t="shared" si="3" ref="D12:I12">D5-SQRT(D5^2-(D8/2)^2)-D5-SQRT(D5^2-(D4/2)^2)</f>
        <v>0.451019746202733</v>
      </c>
      <c r="E12" s="11">
        <f t="shared" si="3"/>
        <v>0.4431221043214082</v>
      </c>
      <c r="F12" s="11">
        <f t="shared" si="3"/>
        <v>0.4318508948738726</v>
      </c>
      <c r="G12" s="11">
        <f t="shared" si="3"/>
        <v>0.42121330933992773</v>
      </c>
      <c r="H12" s="11">
        <f t="shared" si="3"/>
        <v>0.41115293272299347</v>
      </c>
      <c r="I12" s="11">
        <f t="shared" si="3"/>
        <v>0.40162019150420836</v>
      </c>
      <c r="J12" s="11">
        <f>J5-SQRT(J5^2-(J8/2)^2)-J5-SQRT(J5^2-(J4/2)^2)</f>
        <v>0.3935540972297309</v>
      </c>
      <c r="K12" s="11">
        <f>K5-SQRT(K5^2-(K8/2)^2)-K5-SQRT(K5^2-(K4/2)^2)</f>
        <v>0.385304920103831</v>
      </c>
    </row>
    <row r="13" spans="1:11" ht="12.75">
      <c r="A13" s="4" t="s">
        <v>21</v>
      </c>
      <c r="B13" s="8" t="s">
        <v>16</v>
      </c>
      <c r="C13" s="4" t="s">
        <v>22</v>
      </c>
      <c r="D13" s="6">
        <f aca="true" t="shared" si="4" ref="D13:I13">D9+D10+D11</f>
        <v>1.567328151286743</v>
      </c>
      <c r="E13" s="6">
        <f t="shared" si="4"/>
        <v>1.5393077222372389</v>
      </c>
      <c r="F13" s="6">
        <f t="shared" si="4"/>
        <v>1.510503221253071</v>
      </c>
      <c r="G13" s="6">
        <f t="shared" si="4"/>
        <v>1.4829509968196222</v>
      </c>
      <c r="H13" s="6">
        <f t="shared" si="4"/>
        <v>1.456557564384509</v>
      </c>
      <c r="I13" s="6">
        <f t="shared" si="4"/>
        <v>1.4312397291261645</v>
      </c>
      <c r="J13" s="6">
        <f>J9+J10+J11</f>
        <v>1.4074462870261968</v>
      </c>
      <c r="K13" s="6">
        <f>K9+K10+K11</f>
        <v>1.384253856924187</v>
      </c>
    </row>
    <row r="14" spans="1:11" ht="12.75">
      <c r="A14" s="4" t="s">
        <v>23</v>
      </c>
      <c r="B14" s="8" t="s">
        <v>3</v>
      </c>
      <c r="C14" s="9" t="s">
        <v>24</v>
      </c>
      <c r="D14" s="10">
        <v>-3</v>
      </c>
      <c r="E14" s="10">
        <v>-3</v>
      </c>
      <c r="F14" s="10">
        <v>-3</v>
      </c>
      <c r="G14" s="10">
        <v>-3</v>
      </c>
      <c r="H14" s="10">
        <v>-3</v>
      </c>
      <c r="I14" s="10">
        <v>-3</v>
      </c>
      <c r="J14" s="10">
        <v>-3</v>
      </c>
      <c r="K14" s="10">
        <v>-3</v>
      </c>
    </row>
    <row r="15" spans="1:11" ht="12.75">
      <c r="A15" s="4" t="s">
        <v>25</v>
      </c>
      <c r="B15" s="8" t="s">
        <v>3</v>
      </c>
      <c r="C15" s="9" t="s">
        <v>26</v>
      </c>
      <c r="D15" s="10">
        <v>0.15</v>
      </c>
      <c r="E15" s="10">
        <v>0.15</v>
      </c>
      <c r="F15" s="10">
        <v>0.15</v>
      </c>
      <c r="G15" s="10">
        <v>0.15</v>
      </c>
      <c r="H15" s="10">
        <v>0.15</v>
      </c>
      <c r="I15" s="10">
        <v>0.15</v>
      </c>
      <c r="J15" s="10">
        <v>0.15</v>
      </c>
      <c r="K15" s="10">
        <v>0.15</v>
      </c>
    </row>
    <row r="16" spans="1:11" ht="12.75">
      <c r="A16" s="4" t="s">
        <v>27</v>
      </c>
      <c r="B16" s="8" t="s">
        <v>3</v>
      </c>
      <c r="C16" s="9" t="s">
        <v>28</v>
      </c>
      <c r="D16" s="10">
        <v>1.47</v>
      </c>
      <c r="E16" s="10">
        <v>1.47</v>
      </c>
      <c r="F16" s="10">
        <v>1.47</v>
      </c>
      <c r="G16" s="10">
        <v>1.47</v>
      </c>
      <c r="H16" s="10">
        <v>1.47</v>
      </c>
      <c r="I16" s="10">
        <v>1.47</v>
      </c>
      <c r="J16" s="10">
        <v>1.47</v>
      </c>
      <c r="K16" s="10">
        <v>1.47</v>
      </c>
    </row>
    <row r="17" spans="1:11" ht="12.75">
      <c r="A17" s="4" t="s">
        <v>29</v>
      </c>
      <c r="B17" s="8" t="s">
        <v>16</v>
      </c>
      <c r="C17" s="9" t="s">
        <v>30</v>
      </c>
      <c r="D17" s="11">
        <f aca="true" t="shared" si="5" ref="D17:I17">D9+D10+D11+D15-D18-SQRT(D18^2-D8/2^2)</f>
        <v>1.5649398445068976</v>
      </c>
      <c r="E17" s="11">
        <f t="shared" si="5"/>
        <v>1.5391084857775508</v>
      </c>
      <c r="F17" s="11">
        <f t="shared" si="5"/>
        <v>1.5124332735086097</v>
      </c>
      <c r="G17" s="11">
        <f t="shared" si="5"/>
        <v>1.4869529964624593</v>
      </c>
      <c r="H17" s="11">
        <f t="shared" si="5"/>
        <v>1.4625764780706212</v>
      </c>
      <c r="I17" s="11">
        <f t="shared" si="5"/>
        <v>1.439222708127684</v>
      </c>
      <c r="J17" s="11">
        <f>J9+J10+J11+J15-J18-SQRT(J18^2-J8/2^2)</f>
        <v>1.4173425520699623</v>
      </c>
      <c r="K17" s="11">
        <f>K9+K10+K11+K15-K18-SQRT(K18^2-K8/2^2)</f>
        <v>1.3960145905847878</v>
      </c>
    </row>
    <row r="18" spans="1:11" ht="12.75">
      <c r="A18" s="4" t="s">
        <v>31</v>
      </c>
      <c r="B18" s="8" t="s">
        <v>16</v>
      </c>
      <c r="C18" s="9" t="s">
        <v>32</v>
      </c>
      <c r="D18" s="11">
        <f aca="true" t="shared" si="6" ref="D18:I18">(D16-1)*1000/(-((1-D16)*1000)/D3+D14)+(D16-1)/D16*D15</f>
        <v>7.704732225405225</v>
      </c>
      <c r="E18" s="11">
        <f t="shared" si="6"/>
        <v>7.814819389122331</v>
      </c>
      <c r="F18" s="11">
        <f t="shared" si="6"/>
        <v>7.925054155740509</v>
      </c>
      <c r="G18" s="11">
        <f t="shared" si="6"/>
        <v>8.035436822313898</v>
      </c>
      <c r="H18" s="11">
        <f t="shared" si="6"/>
        <v>8.145967686694279</v>
      </c>
      <c r="I18" s="11">
        <f t="shared" si="6"/>
        <v>8.256647047533747</v>
      </c>
      <c r="J18" s="11">
        <f>(J16-1)*1000/(-((1-J16)*1000)/J3+J14)+(J16-1)/J16*J15</f>
        <v>8.367475204287407</v>
      </c>
      <c r="K18" s="11">
        <f>(K16-1)*1000/(-((1-K16)*1000)/K3+K14)+(K16-1)/K16*K15</f>
        <v>8.47845245721607</v>
      </c>
    </row>
    <row r="19" spans="1:11" ht="12.75">
      <c r="A19" s="4" t="s">
        <v>33</v>
      </c>
      <c r="B19" s="8" t="s">
        <v>16</v>
      </c>
      <c r="C19" s="9" t="s">
        <v>34</v>
      </c>
      <c r="D19" s="11">
        <f aca="true" t="shared" si="7" ref="D19:I19">D3-SQRT(D3^2-(D8/2)^2)</f>
        <v>1.6726116181660258</v>
      </c>
      <c r="E19" s="11">
        <f t="shared" si="7"/>
        <v>1.6434819552093822</v>
      </c>
      <c r="F19" s="11">
        <f t="shared" si="7"/>
        <v>1.615486426220091</v>
      </c>
      <c r="G19" s="11">
        <f t="shared" si="7"/>
        <v>1.5885525869388157</v>
      </c>
      <c r="H19" s="11">
        <f t="shared" si="7"/>
        <v>1.56261456318735</v>
      </c>
      <c r="I19" s="11">
        <f t="shared" si="7"/>
        <v>1.5376122764555697</v>
      </c>
      <c r="J19" s="11">
        <f>J3-SQRT(J3^2-(J8/2)^2)</f>
        <v>1.5134907813422833</v>
      </c>
      <c r="K19" s="11">
        <f>K3-SQRT(K3^2-(K8/2)^2)</f>
        <v>1.4901996958431978</v>
      </c>
    </row>
    <row r="20" spans="1:11" ht="12.75">
      <c r="A20" s="4" t="s">
        <v>35</v>
      </c>
      <c r="B20" s="8" t="s">
        <v>16</v>
      </c>
      <c r="C20" s="9" t="s">
        <v>36</v>
      </c>
      <c r="D20" s="11">
        <f aca="true" t="shared" si="8" ref="D20:I20">D19-D9+D12</f>
        <v>0.06060645086763028</v>
      </c>
      <c r="E20" s="11">
        <f t="shared" si="8"/>
        <v>0.0579552356983406</v>
      </c>
      <c r="F20" s="11">
        <f t="shared" si="8"/>
        <v>0.05917472423022119</v>
      </c>
      <c r="G20" s="11">
        <f t="shared" si="8"/>
        <v>0.06021999419918611</v>
      </c>
      <c r="H20" s="11">
        <f t="shared" si="8"/>
        <v>0.061113663665500084</v>
      </c>
      <c r="I20" s="11">
        <f t="shared" si="8"/>
        <v>0.06187492663095728</v>
      </c>
      <c r="J20" s="11">
        <f>J19-J9+J12</f>
        <v>0.06153737400961745</v>
      </c>
      <c r="K20" s="11">
        <f>K19-K9+K12</f>
        <v>0.06172595092250521</v>
      </c>
    </row>
    <row r="21" spans="1:11" ht="12.75">
      <c r="A21" s="4" t="s">
        <v>37</v>
      </c>
      <c r="B21" s="8" t="s">
        <v>16</v>
      </c>
      <c r="C21" s="9" t="s">
        <v>38</v>
      </c>
      <c r="D21" s="6">
        <f aca="true" t="shared" si="9" ref="D21:I21">D19-D9+D10+D11</f>
        <v>0.1052834668792828</v>
      </c>
      <c r="E21" s="6">
        <f t="shared" si="9"/>
        <v>0.10417423297214334</v>
      </c>
      <c r="F21" s="6">
        <f t="shared" si="9"/>
        <v>0.10498320496702007</v>
      </c>
      <c r="G21" s="6">
        <f t="shared" si="9"/>
        <v>0.10560159011919357</v>
      </c>
      <c r="H21" s="6">
        <f t="shared" si="9"/>
        <v>0.10605699880284103</v>
      </c>
      <c r="I21" s="6">
        <f t="shared" si="9"/>
        <v>0.10637254732940526</v>
      </c>
      <c r="J21" s="6">
        <f>J19-J9+J10+J11</f>
        <v>0.10604449431608653</v>
      </c>
      <c r="K21" s="6">
        <f>K19-K9+K10+K11</f>
        <v>0.10594583891901088</v>
      </c>
    </row>
    <row r="22" spans="1:11" ht="12.75">
      <c r="A22" s="1"/>
      <c r="B22" s="5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39</v>
      </c>
      <c r="B23" s="8" t="s">
        <v>16</v>
      </c>
      <c r="C23" s="4" t="s">
        <v>40</v>
      </c>
      <c r="D23" s="6">
        <f aca="true" t="shared" si="10" ref="D23:K23">D9-(D29-SQRT(D29^2-D31*(D4*0.5)^2))/D31</f>
        <v>0.024968066273281853</v>
      </c>
      <c r="E23" s="6">
        <f t="shared" si="10"/>
        <v>0.023886466028381514</v>
      </c>
      <c r="F23" s="6">
        <f t="shared" si="10"/>
        <v>0.022873343621341524</v>
      </c>
      <c r="G23" s="6">
        <f t="shared" si="10"/>
        <v>0.021922985770269188</v>
      </c>
      <c r="H23" s="6">
        <f t="shared" si="10"/>
        <v>0.0210302710377126</v>
      </c>
      <c r="I23" s="6">
        <f t="shared" si="10"/>
        <v>0.020190596681642914</v>
      </c>
      <c r="J23" s="6">
        <f t="shared" si="10"/>
        <v>0.019399815986021807</v>
      </c>
      <c r="K23" s="6">
        <f t="shared" si="10"/>
        <v>0.01865418436846822</v>
      </c>
    </row>
    <row r="24" spans="1:11" ht="12.75">
      <c r="A24" s="4" t="s">
        <v>41</v>
      </c>
      <c r="B24" s="8" t="s">
        <v>16</v>
      </c>
      <c r="C24" s="4" t="s">
        <v>42</v>
      </c>
      <c r="D24" s="6">
        <f aca="true" t="shared" si="11" ref="D24:K24">D23-D9+D10+(D29-SQRT(D29^2-D31*(D6*0.5)^2))/D31</f>
        <v>0.019719192668822494</v>
      </c>
      <c r="E24" s="6">
        <f t="shared" si="11"/>
        <v>0.01903490179397882</v>
      </c>
      <c r="F24" s="6">
        <f t="shared" si="11"/>
        <v>0.020335825383220874</v>
      </c>
      <c r="G24" s="6">
        <f t="shared" si="11"/>
        <v>0.021498536590937922</v>
      </c>
      <c r="H24" s="6">
        <f t="shared" si="11"/>
        <v>0.022538956872179217</v>
      </c>
      <c r="I24" s="6">
        <f t="shared" si="11"/>
        <v>0.02347081428780151</v>
      </c>
      <c r="J24" s="6">
        <f t="shared" si="11"/>
        <v>0.02378279089165125</v>
      </c>
      <c r="K24" s="6">
        <f t="shared" si="11"/>
        <v>0.024341746380190488</v>
      </c>
    </row>
    <row r="25" spans="1:11" ht="12.75">
      <c r="A25" s="4" t="s">
        <v>43</v>
      </c>
      <c r="B25" s="8" t="s">
        <v>16</v>
      </c>
      <c r="C25" s="4" t="s">
        <v>44</v>
      </c>
      <c r="D25" s="6">
        <f aca="true" t="shared" si="12" ref="D25:K25">D23-D9+D10+(D30-SQRT(D30^2-D32*(D6*0.5)^2))/D32</f>
        <v>0.05476846764262833</v>
      </c>
      <c r="E25" s="6">
        <f t="shared" si="12"/>
        <v>0.05285087185998516</v>
      </c>
      <c r="F25" s="6">
        <f t="shared" si="12"/>
        <v>0.05298774840233467</v>
      </c>
      <c r="G25" s="6">
        <f t="shared" si="12"/>
        <v>0.05305023699952982</v>
      </c>
      <c r="H25" s="6">
        <f t="shared" si="12"/>
        <v>0.053049375653876574</v>
      </c>
      <c r="I25" s="6">
        <f t="shared" si="12"/>
        <v>0.05299449085745178</v>
      </c>
      <c r="J25" s="6">
        <f t="shared" si="12"/>
        <v>0.052370286818441025</v>
      </c>
      <c r="K25" s="6">
        <f t="shared" si="12"/>
        <v>0.052040019219113054</v>
      </c>
    </row>
    <row r="26" spans="1:11" ht="12.75">
      <c r="A26" s="4" t="s">
        <v>45</v>
      </c>
      <c r="B26" s="8" t="s">
        <v>16</v>
      </c>
      <c r="C26" s="4" t="s">
        <v>46</v>
      </c>
      <c r="D26" s="6">
        <f aca="true" t="shared" si="13" ref="D26:K26">D35-D13+D23</f>
        <v>0.08092546459400585</v>
      </c>
      <c r="E26" s="6">
        <f t="shared" si="13"/>
        <v>0.08117232861172696</v>
      </c>
      <c r="F26" s="6">
        <f t="shared" si="13"/>
        <v>0.08322810850930384</v>
      </c>
      <c r="G26" s="6">
        <f t="shared" si="13"/>
        <v>0.0849955531224289</v>
      </c>
      <c r="H26" s="6">
        <f t="shared" si="13"/>
        <v>0.0865123114836226</v>
      </c>
      <c r="I26" s="6">
        <f t="shared" si="13"/>
        <v>0.08781026723789132</v>
      </c>
      <c r="J26" s="6">
        <f t="shared" si="13"/>
        <v>0.08839336559675748</v>
      </c>
      <c r="K26" s="6">
        <f t="shared" si="13"/>
        <v>0.08914136931126304</v>
      </c>
    </row>
    <row r="27" spans="1:11" ht="12.75">
      <c r="A27" s="4" t="s">
        <v>47</v>
      </c>
      <c r="B27" s="8" t="s">
        <v>16</v>
      </c>
      <c r="C27" s="4" t="s">
        <v>48</v>
      </c>
      <c r="D27" s="6">
        <f aca="true" t="shared" si="14" ref="D27:K27">D36-D13+D23</f>
        <v>0.12288982233652201</v>
      </c>
      <c r="E27" s="6">
        <f t="shared" si="14"/>
        <v>0.1215875149841934</v>
      </c>
      <c r="F27" s="6">
        <f t="shared" si="14"/>
        <v>0.12218650541211584</v>
      </c>
      <c r="G27" s="6">
        <f t="shared" si="14"/>
        <v>0.12258178885783089</v>
      </c>
      <c r="H27" s="6">
        <f t="shared" si="14"/>
        <v>0.12280410341772696</v>
      </c>
      <c r="I27" s="6">
        <f t="shared" si="14"/>
        <v>0.12287915232053948</v>
      </c>
      <c r="J27" s="6">
        <f t="shared" si="14"/>
        <v>0.12230533631063834</v>
      </c>
      <c r="K27" s="6">
        <f t="shared" si="14"/>
        <v>0.12195742947095889</v>
      </c>
    </row>
    <row r="28" spans="1:11" ht="15" customHeight="1">
      <c r="A28" s="7" t="s">
        <v>49</v>
      </c>
      <c r="B28" s="5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9" t="s">
        <v>50</v>
      </c>
      <c r="B29" s="8" t="s">
        <v>3</v>
      </c>
      <c r="C29" s="9" t="s">
        <v>51</v>
      </c>
      <c r="D29" s="10">
        <v>7.35</v>
      </c>
      <c r="E29" s="10">
        <v>7.45</v>
      </c>
      <c r="F29" s="10">
        <v>7.55</v>
      </c>
      <c r="G29" s="10">
        <v>7.65</v>
      </c>
      <c r="H29" s="10">
        <v>7.75</v>
      </c>
      <c r="I29" s="10">
        <v>7.85</v>
      </c>
      <c r="J29" s="10">
        <v>7.95</v>
      </c>
      <c r="K29" s="10">
        <v>8.05</v>
      </c>
    </row>
    <row r="30" spans="1:11" ht="12.75">
      <c r="A30" s="9" t="s">
        <v>52</v>
      </c>
      <c r="B30" s="8" t="s">
        <v>3</v>
      </c>
      <c r="C30" s="9" t="s">
        <v>53</v>
      </c>
      <c r="D30" s="10">
        <v>7.2</v>
      </c>
      <c r="E30" s="10">
        <v>7.3</v>
      </c>
      <c r="F30" s="10">
        <v>7.4</v>
      </c>
      <c r="G30" s="10">
        <v>7.5</v>
      </c>
      <c r="H30" s="10">
        <v>7.6</v>
      </c>
      <c r="I30" s="10">
        <v>7.7</v>
      </c>
      <c r="J30" s="10">
        <v>7.8</v>
      </c>
      <c r="K30" s="10">
        <v>7.9</v>
      </c>
    </row>
    <row r="31" spans="1:11" ht="12.75">
      <c r="A31" s="9" t="s">
        <v>54</v>
      </c>
      <c r="B31" s="8" t="s">
        <v>3</v>
      </c>
      <c r="C31" s="9" t="s">
        <v>55</v>
      </c>
      <c r="D31" s="10">
        <v>0.85</v>
      </c>
      <c r="E31" s="10">
        <v>0.85</v>
      </c>
      <c r="F31" s="10">
        <v>0.85</v>
      </c>
      <c r="G31" s="10">
        <v>0.85</v>
      </c>
      <c r="H31" s="10">
        <v>0.85</v>
      </c>
      <c r="I31" s="10">
        <v>0.85</v>
      </c>
      <c r="J31" s="10">
        <v>0.85</v>
      </c>
      <c r="K31" s="10">
        <v>0.85</v>
      </c>
    </row>
    <row r="32" spans="1:11" ht="12.75">
      <c r="A32" s="4" t="s">
        <v>56</v>
      </c>
      <c r="B32" s="8" t="s">
        <v>3</v>
      </c>
      <c r="C32" s="9" t="s">
        <v>57</v>
      </c>
      <c r="D32" s="10">
        <v>0.85</v>
      </c>
      <c r="E32" s="10">
        <v>0.85</v>
      </c>
      <c r="F32" s="10">
        <v>0.85</v>
      </c>
      <c r="G32" s="10">
        <v>0.85</v>
      </c>
      <c r="H32" s="10">
        <v>0.85</v>
      </c>
      <c r="I32" s="10">
        <v>0.85</v>
      </c>
      <c r="J32" s="10">
        <v>0.85</v>
      </c>
      <c r="K32" s="10">
        <v>0.85</v>
      </c>
    </row>
    <row r="33" spans="1:11" ht="12.75">
      <c r="A33" s="9" t="s">
        <v>58</v>
      </c>
      <c r="B33" s="8" t="s">
        <v>16</v>
      </c>
      <c r="C33" s="9" t="s">
        <v>59</v>
      </c>
      <c r="D33" s="11">
        <f aca="true" t="shared" si="15" ref="D33:I33">(D30+D29)/2</f>
        <v>7.275</v>
      </c>
      <c r="E33" s="11">
        <f t="shared" si="15"/>
        <v>7.375</v>
      </c>
      <c r="F33" s="11">
        <f t="shared" si="15"/>
        <v>7.475</v>
      </c>
      <c r="G33" s="11">
        <f t="shared" si="15"/>
        <v>7.575</v>
      </c>
      <c r="H33" s="11">
        <f t="shared" si="15"/>
        <v>7.675</v>
      </c>
      <c r="I33" s="11">
        <f t="shared" si="15"/>
        <v>7.775</v>
      </c>
      <c r="J33" s="11">
        <f>(J30+J29)/2</f>
        <v>7.875</v>
      </c>
      <c r="K33" s="11">
        <f>(K30+K29)/2</f>
        <v>7.9750000000000005</v>
      </c>
    </row>
    <row r="34" spans="1:11" ht="12.75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9" t="s">
        <v>60</v>
      </c>
      <c r="B35" s="8" t="s">
        <v>16</v>
      </c>
      <c r="C35" s="9" t="s">
        <v>61</v>
      </c>
      <c r="D35" s="6">
        <f aca="true" t="shared" si="16" ref="D35:K35">(D29-SQRT(D29^2-D31*(D8*0.5)^2))/D31</f>
        <v>1.623285549607467</v>
      </c>
      <c r="E35" s="6">
        <f t="shared" si="16"/>
        <v>1.5965935848205843</v>
      </c>
      <c r="F35" s="6">
        <f t="shared" si="16"/>
        <v>1.5708579861410332</v>
      </c>
      <c r="G35" s="6">
        <f t="shared" si="16"/>
        <v>1.5460235641717819</v>
      </c>
      <c r="H35" s="6">
        <f t="shared" si="16"/>
        <v>1.522039604830419</v>
      </c>
      <c r="I35" s="6">
        <f t="shared" si="16"/>
        <v>1.4988593996824129</v>
      </c>
      <c r="J35" s="6">
        <f t="shared" si="16"/>
        <v>1.4764398366369325</v>
      </c>
      <c r="K35" s="6">
        <f t="shared" si="16"/>
        <v>1.4547410418669817</v>
      </c>
    </row>
    <row r="36" spans="1:11" ht="12.75">
      <c r="A36" s="9" t="s">
        <v>62</v>
      </c>
      <c r="B36" s="8" t="s">
        <v>16</v>
      </c>
      <c r="C36" s="9" t="s">
        <v>63</v>
      </c>
      <c r="D36" s="6">
        <f>(D30-SQRT(D30^2-D31*(D8*0.5)^2))/D31</f>
        <v>1.6652499073499831</v>
      </c>
      <c r="E36" s="6">
        <f>(E30-SQRT(E30^2-E32*(E8*0.5)^2))/E32</f>
        <v>1.6370087711930508</v>
      </c>
      <c r="F36" s="6">
        <f>(F30-SQRT(F30^2-F31*(F8*0.5)^2))/F31</f>
        <v>1.6098163830438452</v>
      </c>
      <c r="G36" s="6">
        <f>(G30-SQRT(G30^2-G32*(G8*0.5)^2))/G32</f>
        <v>1.5836097999071839</v>
      </c>
      <c r="H36" s="6">
        <f>(H30-SQRT(H30^2-H31*(H8*0.5)^2))/H31</f>
        <v>1.5583313967645234</v>
      </c>
      <c r="I36" s="6">
        <f>(I30-SQRT(I30^2-I32*(I8*0.5)^2))/I32</f>
        <v>1.533928284765061</v>
      </c>
      <c r="J36" s="6">
        <f>(J30-SQRT(J30^2-J31*(J8*0.5)^2))/J31</f>
        <v>1.5103518073508133</v>
      </c>
      <c r="K36" s="6">
        <f>(K30-SQRT(K30^2-K32*(K8*0.5)^2))/K32</f>
        <v>1.4875571020266776</v>
      </c>
    </row>
    <row r="37" spans="1:11" ht="12.75">
      <c r="A37" s="9"/>
      <c r="B37" s="8"/>
      <c r="C37" s="9"/>
      <c r="D37" s="6"/>
      <c r="E37" s="6"/>
      <c r="F37" s="6"/>
      <c r="G37" s="6"/>
      <c r="H37" s="6"/>
      <c r="I37" s="6"/>
      <c r="J37" s="6"/>
      <c r="K37" s="6"/>
    </row>
  </sheetData>
  <printOptions gridLines="1"/>
  <pageMargins left="0.75" right="0.75" top="1" bottom="1" header="0.5" footer="0.5"/>
  <pageSetup orientation="portrait" paperSize="9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B35" sqref="B35"/>
    </sheetView>
  </sheetViews>
  <sheetFormatPr defaultColWidth="9.00390625" defaultRowHeight="12"/>
  <cols>
    <col min="1" max="1" width="12.00390625" style="13" customWidth="1"/>
    <col min="2" max="3" width="6.125" style="13" customWidth="1"/>
    <col min="4" max="8" width="6.125" style="14" customWidth="1"/>
    <col min="9" max="9" width="6.125" style="13" customWidth="1"/>
    <col min="10" max="10" width="6.125" style="14" customWidth="1"/>
    <col min="11" max="17" width="6.125" style="13" customWidth="1"/>
    <col min="18" max="18" width="5.25390625" style="15" customWidth="1"/>
    <col min="19" max="16384" width="12.00390625" style="13" customWidth="1"/>
  </cols>
  <sheetData>
    <row r="1" spans="1:17" ht="18" customHeight="1">
      <c r="A1" s="26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52.5" customHeight="1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ht="12.75">
      <c r="B3" s="25" t="s">
        <v>65</v>
      </c>
      <c r="E3" s="14" t="s">
        <v>66</v>
      </c>
      <c r="R3" s="15" t="s">
        <v>67</v>
      </c>
    </row>
    <row r="4" spans="1:18" ht="12.75">
      <c r="A4" s="16" t="s">
        <v>2</v>
      </c>
      <c r="B4" s="17">
        <v>7</v>
      </c>
      <c r="C4" s="17">
        <v>7.1</v>
      </c>
      <c r="D4" s="18">
        <v>7.2</v>
      </c>
      <c r="E4" s="18">
        <v>7.3</v>
      </c>
      <c r="F4" s="18">
        <v>7.4</v>
      </c>
      <c r="G4" s="18">
        <v>7.5</v>
      </c>
      <c r="H4" s="18">
        <v>7.6</v>
      </c>
      <c r="I4" s="17">
        <v>7.7</v>
      </c>
      <c r="J4" s="18">
        <v>7.8</v>
      </c>
      <c r="K4" s="17">
        <v>7.9</v>
      </c>
      <c r="L4" s="17">
        <v>8</v>
      </c>
      <c r="M4" s="17">
        <v>8.1</v>
      </c>
      <c r="N4" s="17">
        <v>8.2</v>
      </c>
      <c r="O4" s="17">
        <v>8.3</v>
      </c>
      <c r="P4" s="17">
        <v>8.4</v>
      </c>
      <c r="Q4" s="17">
        <v>8.5</v>
      </c>
      <c r="R4" s="19"/>
    </row>
    <row r="5" spans="1:18" ht="12.75">
      <c r="A5" s="16" t="s">
        <v>5</v>
      </c>
      <c r="B5" s="17">
        <v>7.4</v>
      </c>
      <c r="C5" s="17">
        <v>7.4</v>
      </c>
      <c r="D5" s="18">
        <v>7.4</v>
      </c>
      <c r="E5" s="18">
        <v>7.4</v>
      </c>
      <c r="F5" s="18">
        <v>7.4</v>
      </c>
      <c r="G5" s="18">
        <v>7.4</v>
      </c>
      <c r="H5" s="18">
        <v>7.4</v>
      </c>
      <c r="I5" s="17">
        <v>7.4</v>
      </c>
      <c r="J5" s="18">
        <v>7.4</v>
      </c>
      <c r="K5" s="17">
        <v>7.4</v>
      </c>
      <c r="L5" s="17">
        <v>7.4</v>
      </c>
      <c r="M5" s="17">
        <v>7.4</v>
      </c>
      <c r="N5" s="17">
        <v>7.4</v>
      </c>
      <c r="O5" s="17">
        <v>7.4</v>
      </c>
      <c r="P5" s="17">
        <v>7.4</v>
      </c>
      <c r="Q5" s="17">
        <v>7.4</v>
      </c>
      <c r="R5" s="19"/>
    </row>
    <row r="6" spans="1:18" ht="12.75">
      <c r="A6" s="16" t="s">
        <v>7</v>
      </c>
      <c r="B6" s="20">
        <v>7.8</v>
      </c>
      <c r="C6" s="20">
        <v>7.9</v>
      </c>
      <c r="D6" s="21">
        <v>8.05</v>
      </c>
      <c r="E6" s="21">
        <v>8.2</v>
      </c>
      <c r="F6" s="21">
        <v>8.3</v>
      </c>
      <c r="G6" s="21">
        <v>8.45</v>
      </c>
      <c r="H6" s="21">
        <v>8.6</v>
      </c>
      <c r="I6" s="20">
        <v>8.75</v>
      </c>
      <c r="J6" s="21">
        <v>8.9</v>
      </c>
      <c r="K6" s="20">
        <v>9</v>
      </c>
      <c r="L6" s="20">
        <v>9.15</v>
      </c>
      <c r="M6" s="20">
        <v>9.25</v>
      </c>
      <c r="N6" s="20">
        <v>9.4</v>
      </c>
      <c r="O6" s="20">
        <v>9.5</v>
      </c>
      <c r="P6" s="20">
        <v>9.65</v>
      </c>
      <c r="Q6" s="20">
        <v>9.8</v>
      </c>
      <c r="R6" s="19"/>
    </row>
    <row r="7" spans="1:18" ht="12.75">
      <c r="A7" s="16" t="s">
        <v>9</v>
      </c>
      <c r="B7" s="20">
        <v>8</v>
      </c>
      <c r="C7" s="20">
        <v>8</v>
      </c>
      <c r="D7" s="21">
        <v>8</v>
      </c>
      <c r="E7" s="21">
        <v>8</v>
      </c>
      <c r="F7" s="21">
        <v>8</v>
      </c>
      <c r="G7" s="21">
        <v>8</v>
      </c>
      <c r="H7" s="21">
        <v>8</v>
      </c>
      <c r="I7" s="20">
        <v>8</v>
      </c>
      <c r="J7" s="21">
        <v>8</v>
      </c>
      <c r="K7" s="20">
        <v>8</v>
      </c>
      <c r="L7" s="20">
        <v>8</v>
      </c>
      <c r="M7" s="20">
        <v>8</v>
      </c>
      <c r="N7" s="20">
        <v>8</v>
      </c>
      <c r="O7" s="20">
        <v>8</v>
      </c>
      <c r="P7" s="20">
        <v>8</v>
      </c>
      <c r="Q7" s="20">
        <v>8</v>
      </c>
      <c r="R7" s="19">
        <v>22</v>
      </c>
    </row>
    <row r="8" spans="1:18" ht="12.75">
      <c r="A8" s="16" t="s">
        <v>11</v>
      </c>
      <c r="B8" s="20">
        <v>9.8</v>
      </c>
      <c r="C8" s="20">
        <v>10.1</v>
      </c>
      <c r="D8" s="21">
        <v>10.3</v>
      </c>
      <c r="E8" s="21">
        <v>10.5</v>
      </c>
      <c r="F8" s="21">
        <v>10.9</v>
      </c>
      <c r="G8" s="21">
        <v>11.2</v>
      </c>
      <c r="H8" s="21">
        <v>11.4</v>
      </c>
      <c r="I8" s="20">
        <v>11.7</v>
      </c>
      <c r="J8" s="21">
        <v>12</v>
      </c>
      <c r="K8" s="20">
        <v>12.4</v>
      </c>
      <c r="L8" s="20">
        <v>12.6</v>
      </c>
      <c r="M8" s="20">
        <v>13.1</v>
      </c>
      <c r="N8" s="20">
        <v>13.4</v>
      </c>
      <c r="O8" s="20">
        <v>13.8</v>
      </c>
      <c r="P8" s="20">
        <v>14.1</v>
      </c>
      <c r="Q8" s="20">
        <v>14.4</v>
      </c>
      <c r="R8" s="19"/>
    </row>
    <row r="9" spans="1:18" ht="12.75">
      <c r="A9" s="16" t="s">
        <v>13</v>
      </c>
      <c r="B9" s="20">
        <v>8.4</v>
      </c>
      <c r="C9" s="20">
        <v>8.4</v>
      </c>
      <c r="D9" s="21">
        <v>8.4</v>
      </c>
      <c r="E9" s="21">
        <v>8.4</v>
      </c>
      <c r="F9" s="21">
        <v>8.4</v>
      </c>
      <c r="G9" s="21">
        <v>8.4</v>
      </c>
      <c r="H9" s="21">
        <v>8.4</v>
      </c>
      <c r="I9" s="20">
        <v>8.4</v>
      </c>
      <c r="J9" s="21">
        <v>8.4</v>
      </c>
      <c r="K9" s="20">
        <v>8.4</v>
      </c>
      <c r="L9" s="20">
        <v>8.4</v>
      </c>
      <c r="M9" s="20">
        <v>8.4</v>
      </c>
      <c r="N9" s="20">
        <v>8.4</v>
      </c>
      <c r="O9" s="20">
        <v>8.4</v>
      </c>
      <c r="P9" s="20">
        <v>8.4</v>
      </c>
      <c r="Q9" s="20">
        <v>8.4</v>
      </c>
      <c r="R9" s="19">
        <v>69</v>
      </c>
    </row>
    <row r="10" ht="12.75"/>
    <row r="11" spans="2:5" ht="12.75">
      <c r="B11" s="25" t="s">
        <v>68</v>
      </c>
      <c r="E11" s="14" t="s">
        <v>69</v>
      </c>
    </row>
    <row r="12" spans="1:18" ht="12.75">
      <c r="A12" s="16" t="s">
        <v>2</v>
      </c>
      <c r="B12" s="17">
        <v>7</v>
      </c>
      <c r="C12" s="17">
        <v>7.1</v>
      </c>
      <c r="D12" s="18">
        <v>7.2</v>
      </c>
      <c r="E12" s="18">
        <v>7.3</v>
      </c>
      <c r="F12" s="18">
        <v>7.4</v>
      </c>
      <c r="G12" s="18">
        <v>7.5</v>
      </c>
      <c r="H12" s="18">
        <v>7.6</v>
      </c>
      <c r="I12" s="17">
        <v>7.7</v>
      </c>
      <c r="J12" s="18">
        <v>7.8</v>
      </c>
      <c r="K12" s="17">
        <v>7.9</v>
      </c>
      <c r="L12" s="17">
        <v>8</v>
      </c>
      <c r="M12" s="17">
        <v>8.1</v>
      </c>
      <c r="N12" s="17">
        <v>8.2</v>
      </c>
      <c r="O12" s="17">
        <v>8.3</v>
      </c>
      <c r="P12" s="17">
        <v>8.4</v>
      </c>
      <c r="Q12" s="17">
        <v>8.5</v>
      </c>
      <c r="R12" s="19"/>
    </row>
    <row r="13" spans="1:18" ht="12.75">
      <c r="A13" s="16" t="s">
        <v>5</v>
      </c>
      <c r="B13" s="17">
        <v>7.6</v>
      </c>
      <c r="C13" s="17">
        <v>7.6</v>
      </c>
      <c r="D13" s="18">
        <v>7.6</v>
      </c>
      <c r="E13" s="18">
        <v>7.6</v>
      </c>
      <c r="F13" s="18">
        <v>7.6</v>
      </c>
      <c r="G13" s="18">
        <v>7.6</v>
      </c>
      <c r="H13" s="18">
        <v>7.6</v>
      </c>
      <c r="I13" s="17">
        <v>7.6</v>
      </c>
      <c r="J13" s="18">
        <v>7.6</v>
      </c>
      <c r="K13" s="17">
        <v>7.6</v>
      </c>
      <c r="L13" s="17">
        <v>7.6</v>
      </c>
      <c r="M13" s="17">
        <v>7.6</v>
      </c>
      <c r="N13" s="17">
        <v>7.6</v>
      </c>
      <c r="O13" s="17">
        <v>7.6</v>
      </c>
      <c r="P13" s="17">
        <v>7.6</v>
      </c>
      <c r="Q13" s="17">
        <v>7.6</v>
      </c>
      <c r="R13" s="19"/>
    </row>
    <row r="14" spans="1:18" ht="12.75">
      <c r="A14" s="16" t="s">
        <v>7</v>
      </c>
      <c r="B14" s="20">
        <v>7.7</v>
      </c>
      <c r="C14" s="20">
        <v>7.85</v>
      </c>
      <c r="D14" s="21">
        <v>7.95</v>
      </c>
      <c r="E14" s="21">
        <v>8.1</v>
      </c>
      <c r="F14" s="21">
        <v>8.2</v>
      </c>
      <c r="G14" s="21">
        <v>8.35</v>
      </c>
      <c r="H14" s="21">
        <v>8.45</v>
      </c>
      <c r="I14" s="20">
        <v>8.6</v>
      </c>
      <c r="J14" s="21">
        <v>8.75</v>
      </c>
      <c r="K14" s="20">
        <v>8.9</v>
      </c>
      <c r="L14" s="20">
        <v>9</v>
      </c>
      <c r="M14" s="20">
        <v>9.15</v>
      </c>
      <c r="N14" s="20">
        <v>9.25</v>
      </c>
      <c r="O14" s="20">
        <v>9.4</v>
      </c>
      <c r="P14" s="20">
        <v>9.55</v>
      </c>
      <c r="Q14" s="20">
        <v>9.65</v>
      </c>
      <c r="R14" s="19"/>
    </row>
    <row r="15" spans="1:18" ht="12.75">
      <c r="A15" s="16" t="s">
        <v>9</v>
      </c>
      <c r="B15" s="20">
        <v>8.3</v>
      </c>
      <c r="C15" s="20">
        <v>8.3</v>
      </c>
      <c r="D15" s="21">
        <v>8.3</v>
      </c>
      <c r="E15" s="21">
        <v>8.3</v>
      </c>
      <c r="F15" s="21">
        <v>8.3</v>
      </c>
      <c r="G15" s="21">
        <v>8.3</v>
      </c>
      <c r="H15" s="21">
        <v>8.3</v>
      </c>
      <c r="I15" s="20">
        <v>8.3</v>
      </c>
      <c r="J15" s="21">
        <v>8.3</v>
      </c>
      <c r="K15" s="20">
        <v>8.3</v>
      </c>
      <c r="L15" s="20">
        <v>8.3</v>
      </c>
      <c r="M15" s="20">
        <v>8.3</v>
      </c>
      <c r="N15" s="20">
        <v>8.3</v>
      </c>
      <c r="O15" s="20">
        <v>8.3</v>
      </c>
      <c r="P15" s="20">
        <v>8.3</v>
      </c>
      <c r="Q15" s="20">
        <v>8.3</v>
      </c>
      <c r="R15" s="19">
        <v>24</v>
      </c>
    </row>
    <row r="16" spans="1:18" ht="12.75">
      <c r="A16" s="16" t="s">
        <v>11</v>
      </c>
      <c r="B16" s="20">
        <v>8.9</v>
      </c>
      <c r="C16" s="20">
        <v>9.1</v>
      </c>
      <c r="D16" s="21">
        <v>9.3</v>
      </c>
      <c r="E16" s="21">
        <v>9.5</v>
      </c>
      <c r="F16" s="21">
        <v>9.8</v>
      </c>
      <c r="G16" s="21">
        <v>10</v>
      </c>
      <c r="H16" s="21">
        <v>10.3</v>
      </c>
      <c r="I16" s="20">
        <v>10.4</v>
      </c>
      <c r="J16" s="21">
        <v>10.7</v>
      </c>
      <c r="K16" s="20">
        <v>10.8</v>
      </c>
      <c r="L16" s="20">
        <v>11.1</v>
      </c>
      <c r="M16" s="20">
        <v>11.4</v>
      </c>
      <c r="N16" s="20">
        <v>11.7</v>
      </c>
      <c r="O16" s="20">
        <v>11.9</v>
      </c>
      <c r="P16" s="20">
        <v>12.1</v>
      </c>
      <c r="Q16" s="20">
        <v>12.5</v>
      </c>
      <c r="R16" s="19"/>
    </row>
    <row r="17" spans="1:18" ht="12.75">
      <c r="A17" s="16" t="s">
        <v>13</v>
      </c>
      <c r="B17" s="20">
        <v>8.8</v>
      </c>
      <c r="C17" s="20">
        <v>8.8</v>
      </c>
      <c r="D17" s="21">
        <v>8.8</v>
      </c>
      <c r="E17" s="21">
        <v>8.8</v>
      </c>
      <c r="F17" s="21">
        <v>8.8</v>
      </c>
      <c r="G17" s="21">
        <v>8.8</v>
      </c>
      <c r="H17" s="21">
        <v>8.8</v>
      </c>
      <c r="I17" s="20">
        <v>8.8</v>
      </c>
      <c r="J17" s="21">
        <v>8.8</v>
      </c>
      <c r="K17" s="20">
        <v>8.8</v>
      </c>
      <c r="L17" s="20">
        <v>8.8</v>
      </c>
      <c r="M17" s="20">
        <v>8.8</v>
      </c>
      <c r="N17" s="20">
        <v>8.8</v>
      </c>
      <c r="O17" s="20">
        <v>8.8</v>
      </c>
      <c r="P17" s="20">
        <v>8.8</v>
      </c>
      <c r="Q17" s="20">
        <v>8.8</v>
      </c>
      <c r="R17" s="19">
        <v>73</v>
      </c>
    </row>
    <row r="18" ht="12.75"/>
    <row r="19" spans="2:5" ht="12.75">
      <c r="B19" s="25" t="s">
        <v>70</v>
      </c>
      <c r="E19" s="14" t="s">
        <v>71</v>
      </c>
    </row>
    <row r="20" spans="1:18" ht="12.75">
      <c r="A20" s="16" t="s">
        <v>2</v>
      </c>
      <c r="B20" s="17">
        <v>7</v>
      </c>
      <c r="C20" s="17">
        <v>7.1</v>
      </c>
      <c r="D20" s="18">
        <v>7.2</v>
      </c>
      <c r="E20" s="18">
        <v>7.3</v>
      </c>
      <c r="F20" s="18">
        <v>7.4</v>
      </c>
      <c r="G20" s="18">
        <v>7.5</v>
      </c>
      <c r="H20" s="18">
        <v>7.6</v>
      </c>
      <c r="I20" s="17">
        <v>7.7</v>
      </c>
      <c r="J20" s="18">
        <v>7.8</v>
      </c>
      <c r="K20" s="17">
        <v>7.9</v>
      </c>
      <c r="L20" s="17">
        <v>8</v>
      </c>
      <c r="M20" s="17">
        <v>8.1</v>
      </c>
      <c r="N20" s="17">
        <v>8.2</v>
      </c>
      <c r="O20" s="17">
        <v>8.3</v>
      </c>
      <c r="P20" s="17">
        <v>8.4</v>
      </c>
      <c r="Q20" s="17">
        <v>8.5</v>
      </c>
      <c r="R20" s="19"/>
    </row>
    <row r="21" spans="1:18" ht="12.75">
      <c r="A21" s="16" t="s">
        <v>5</v>
      </c>
      <c r="B21" s="17">
        <v>7.8</v>
      </c>
      <c r="C21" s="17">
        <v>7.8</v>
      </c>
      <c r="D21" s="18">
        <v>7.8</v>
      </c>
      <c r="E21" s="18">
        <v>7.8</v>
      </c>
      <c r="F21" s="18">
        <v>7.8</v>
      </c>
      <c r="G21" s="18">
        <v>7.8</v>
      </c>
      <c r="H21" s="18">
        <v>7.8</v>
      </c>
      <c r="I21" s="17">
        <v>7.8</v>
      </c>
      <c r="J21" s="18">
        <v>7.8</v>
      </c>
      <c r="K21" s="17">
        <v>7.8</v>
      </c>
      <c r="L21" s="17">
        <v>7.8</v>
      </c>
      <c r="M21" s="17">
        <v>7.8</v>
      </c>
      <c r="N21" s="17">
        <v>7.8</v>
      </c>
      <c r="O21" s="17">
        <v>7.8</v>
      </c>
      <c r="P21" s="17">
        <v>7.8</v>
      </c>
      <c r="Q21" s="17">
        <v>7.8</v>
      </c>
      <c r="R21" s="19"/>
    </row>
    <row r="22" spans="1:18" ht="12.75">
      <c r="A22" s="16" t="s">
        <v>7</v>
      </c>
      <c r="B22" s="20">
        <v>7.6</v>
      </c>
      <c r="C22" s="20">
        <v>7.7</v>
      </c>
      <c r="D22" s="21">
        <v>7.85</v>
      </c>
      <c r="E22" s="21">
        <v>7.95</v>
      </c>
      <c r="F22" s="21">
        <v>8.1</v>
      </c>
      <c r="G22" s="21">
        <v>8.2</v>
      </c>
      <c r="H22" s="21">
        <v>8.35</v>
      </c>
      <c r="I22" s="20">
        <v>8.45</v>
      </c>
      <c r="J22" s="21">
        <v>8.6</v>
      </c>
      <c r="K22" s="20">
        <v>8.7</v>
      </c>
      <c r="L22" s="20">
        <v>8.85</v>
      </c>
      <c r="M22" s="20">
        <v>8.95</v>
      </c>
      <c r="N22" s="20">
        <v>9.1</v>
      </c>
      <c r="O22" s="20">
        <v>9.2</v>
      </c>
      <c r="P22" s="20">
        <v>9.35</v>
      </c>
      <c r="Q22" s="20">
        <v>9.46666666666667</v>
      </c>
      <c r="R22" s="19"/>
    </row>
    <row r="23" spans="1:18" ht="12.75">
      <c r="A23" s="16" t="s">
        <v>9</v>
      </c>
      <c r="B23" s="20">
        <v>8.6</v>
      </c>
      <c r="C23" s="20">
        <v>8.6</v>
      </c>
      <c r="D23" s="21">
        <v>8.6</v>
      </c>
      <c r="E23" s="21">
        <v>8.6</v>
      </c>
      <c r="F23" s="21">
        <v>8.6</v>
      </c>
      <c r="G23" s="21">
        <v>8.6</v>
      </c>
      <c r="H23" s="21">
        <v>8.6</v>
      </c>
      <c r="I23" s="20">
        <v>8.6</v>
      </c>
      <c r="J23" s="21">
        <v>8.6</v>
      </c>
      <c r="K23" s="20">
        <v>8.6</v>
      </c>
      <c r="L23" s="20">
        <v>8.6</v>
      </c>
      <c r="M23" s="20">
        <v>8.6</v>
      </c>
      <c r="N23" s="20">
        <v>8.6</v>
      </c>
      <c r="O23" s="20">
        <v>8.6</v>
      </c>
      <c r="P23" s="20">
        <v>8.6</v>
      </c>
      <c r="Q23" s="20">
        <v>8.6</v>
      </c>
      <c r="R23" s="19">
        <v>26</v>
      </c>
    </row>
    <row r="24" spans="1:18" ht="12.75">
      <c r="A24" s="16" t="s">
        <v>11</v>
      </c>
      <c r="B24" s="20">
        <v>8.6</v>
      </c>
      <c r="C24" s="20">
        <v>8.8</v>
      </c>
      <c r="D24" s="21">
        <v>9</v>
      </c>
      <c r="E24" s="21">
        <v>9.2</v>
      </c>
      <c r="F24" s="21">
        <v>9.4</v>
      </c>
      <c r="G24" s="21">
        <v>9.6</v>
      </c>
      <c r="H24" s="21">
        <v>9.8</v>
      </c>
      <c r="I24" s="20">
        <v>10</v>
      </c>
      <c r="J24" s="21">
        <v>10.2</v>
      </c>
      <c r="K24" s="20">
        <v>10.4</v>
      </c>
      <c r="L24" s="20">
        <v>10.6</v>
      </c>
      <c r="M24" s="20">
        <v>10.9</v>
      </c>
      <c r="N24" s="20">
        <v>11.1</v>
      </c>
      <c r="O24" s="20">
        <v>11.3</v>
      </c>
      <c r="P24" s="20">
        <v>11.6</v>
      </c>
      <c r="Q24" s="20">
        <v>11.8333333333333</v>
      </c>
      <c r="R24" s="19"/>
    </row>
    <row r="25" spans="1:18" ht="12.75">
      <c r="A25" s="16" t="s">
        <v>13</v>
      </c>
      <c r="B25" s="20">
        <v>9.2</v>
      </c>
      <c r="C25" s="20">
        <v>9.2</v>
      </c>
      <c r="D25" s="21">
        <v>9.2</v>
      </c>
      <c r="E25" s="21">
        <v>9.2</v>
      </c>
      <c r="F25" s="21">
        <v>9.2</v>
      </c>
      <c r="G25" s="21">
        <v>9.2</v>
      </c>
      <c r="H25" s="21">
        <v>9.2</v>
      </c>
      <c r="I25" s="20">
        <v>9.2</v>
      </c>
      <c r="J25" s="21">
        <v>9.2</v>
      </c>
      <c r="K25" s="20">
        <v>9.2</v>
      </c>
      <c r="L25" s="20">
        <v>9.2</v>
      </c>
      <c r="M25" s="20">
        <v>9.2</v>
      </c>
      <c r="N25" s="20">
        <v>9.2</v>
      </c>
      <c r="O25" s="20">
        <v>9.2</v>
      </c>
      <c r="P25" s="20">
        <v>9.2</v>
      </c>
      <c r="Q25" s="20">
        <v>9.2</v>
      </c>
      <c r="R25" s="19">
        <v>80</v>
      </c>
    </row>
    <row r="26" ht="12.75"/>
    <row r="27" spans="2:5" ht="12.75">
      <c r="B27" s="25" t="s">
        <v>72</v>
      </c>
      <c r="E27" s="14" t="s">
        <v>73</v>
      </c>
    </row>
    <row r="28" spans="1:18" ht="12.75">
      <c r="A28" s="16" t="s">
        <v>2</v>
      </c>
      <c r="B28" s="17">
        <v>7</v>
      </c>
      <c r="C28" s="17">
        <v>7.1</v>
      </c>
      <c r="D28" s="18">
        <v>7.2</v>
      </c>
      <c r="E28" s="18">
        <v>7.3</v>
      </c>
      <c r="F28" s="18">
        <v>7.4</v>
      </c>
      <c r="G28" s="18">
        <v>7.5</v>
      </c>
      <c r="H28" s="18">
        <v>7.6</v>
      </c>
      <c r="I28" s="17">
        <v>7.7</v>
      </c>
      <c r="J28" s="18">
        <v>7.8</v>
      </c>
      <c r="K28" s="17">
        <v>7.9</v>
      </c>
      <c r="L28" s="17">
        <v>8</v>
      </c>
      <c r="M28" s="17">
        <v>8.1</v>
      </c>
      <c r="N28" s="17">
        <v>8.2</v>
      </c>
      <c r="O28" s="17">
        <v>8.3</v>
      </c>
      <c r="P28" s="17">
        <v>8.4</v>
      </c>
      <c r="Q28" s="17">
        <v>8.5</v>
      </c>
      <c r="R28" s="19"/>
    </row>
    <row r="29" spans="1:18" ht="12.75">
      <c r="A29" s="16" t="s">
        <v>5</v>
      </c>
      <c r="B29" s="17">
        <v>8</v>
      </c>
      <c r="C29" s="17">
        <v>8</v>
      </c>
      <c r="D29" s="18">
        <v>8</v>
      </c>
      <c r="E29" s="18">
        <v>8</v>
      </c>
      <c r="F29" s="18">
        <v>8</v>
      </c>
      <c r="G29" s="18">
        <v>8</v>
      </c>
      <c r="H29" s="18">
        <v>8</v>
      </c>
      <c r="I29" s="17">
        <v>8</v>
      </c>
      <c r="J29" s="18">
        <v>8</v>
      </c>
      <c r="K29" s="17">
        <v>8</v>
      </c>
      <c r="L29" s="17">
        <v>8</v>
      </c>
      <c r="M29" s="17">
        <v>8</v>
      </c>
      <c r="N29" s="17">
        <v>8</v>
      </c>
      <c r="O29" s="17">
        <v>8</v>
      </c>
      <c r="P29" s="17">
        <v>8</v>
      </c>
      <c r="Q29" s="17">
        <v>8</v>
      </c>
      <c r="R29" s="19"/>
    </row>
    <row r="30" spans="1:18" ht="12.75">
      <c r="A30" s="16" t="s">
        <v>7</v>
      </c>
      <c r="B30" s="20">
        <v>7.6</v>
      </c>
      <c r="C30" s="20">
        <v>7.7</v>
      </c>
      <c r="D30" s="21">
        <v>7.8</v>
      </c>
      <c r="E30" s="21">
        <v>7.95</v>
      </c>
      <c r="F30" s="21">
        <v>8.1</v>
      </c>
      <c r="G30" s="21">
        <v>8.2</v>
      </c>
      <c r="H30" s="21">
        <v>8.3</v>
      </c>
      <c r="I30" s="20">
        <v>8.45</v>
      </c>
      <c r="J30" s="21">
        <v>8.55</v>
      </c>
      <c r="K30" s="20">
        <v>8.7</v>
      </c>
      <c r="L30" s="20">
        <v>8.85</v>
      </c>
      <c r="M30" s="20">
        <v>8.95</v>
      </c>
      <c r="N30" s="20">
        <v>9.1</v>
      </c>
      <c r="O30" s="20">
        <v>9.2</v>
      </c>
      <c r="P30" s="20">
        <v>9.35</v>
      </c>
      <c r="Q30" s="20">
        <v>9.5</v>
      </c>
      <c r="R30" s="19"/>
    </row>
    <row r="31" spans="1:18" ht="12.75">
      <c r="A31" s="16" t="s">
        <v>9</v>
      </c>
      <c r="B31" s="20">
        <v>8.9</v>
      </c>
      <c r="C31" s="20">
        <v>8.9</v>
      </c>
      <c r="D31" s="21">
        <v>8.9</v>
      </c>
      <c r="E31" s="21">
        <v>8.9</v>
      </c>
      <c r="F31" s="21">
        <v>8.9</v>
      </c>
      <c r="G31" s="21">
        <v>8.9</v>
      </c>
      <c r="H31" s="21">
        <v>8.9</v>
      </c>
      <c r="I31" s="20">
        <v>8.9</v>
      </c>
      <c r="J31" s="21">
        <v>8.9</v>
      </c>
      <c r="K31" s="20">
        <v>8.9</v>
      </c>
      <c r="L31" s="20">
        <v>8.9</v>
      </c>
      <c r="M31" s="20">
        <v>8.9</v>
      </c>
      <c r="N31" s="20">
        <v>8.9</v>
      </c>
      <c r="O31" s="20">
        <v>8.9</v>
      </c>
      <c r="P31" s="20">
        <v>8.9</v>
      </c>
      <c r="Q31" s="20">
        <v>8.9</v>
      </c>
      <c r="R31" s="19">
        <v>28</v>
      </c>
    </row>
    <row r="32" spans="1:18" ht="12.75">
      <c r="A32" s="16" t="s">
        <v>11</v>
      </c>
      <c r="B32" s="20">
        <v>8.3</v>
      </c>
      <c r="C32" s="20">
        <v>8.5</v>
      </c>
      <c r="D32" s="21">
        <v>8.7</v>
      </c>
      <c r="E32" s="21">
        <v>8.9</v>
      </c>
      <c r="F32" s="21">
        <v>9</v>
      </c>
      <c r="G32" s="21">
        <v>9.3</v>
      </c>
      <c r="H32" s="21">
        <v>9.5</v>
      </c>
      <c r="I32" s="20">
        <v>9.7</v>
      </c>
      <c r="J32" s="21">
        <v>9.9</v>
      </c>
      <c r="K32" s="20">
        <v>10.1</v>
      </c>
      <c r="L32" s="20">
        <v>10.2</v>
      </c>
      <c r="M32" s="20">
        <v>10.5</v>
      </c>
      <c r="N32" s="20">
        <v>10.6</v>
      </c>
      <c r="O32" s="20">
        <v>10.9</v>
      </c>
      <c r="P32" s="20">
        <v>11</v>
      </c>
      <c r="Q32" s="20">
        <v>11.2</v>
      </c>
      <c r="R32" s="19"/>
    </row>
    <row r="33" spans="1:18" ht="12.75">
      <c r="A33" s="16" t="s">
        <v>13</v>
      </c>
      <c r="B33" s="20">
        <v>9.6</v>
      </c>
      <c r="C33" s="20">
        <v>9.6</v>
      </c>
      <c r="D33" s="21">
        <v>9.6</v>
      </c>
      <c r="E33" s="21">
        <v>9.6</v>
      </c>
      <c r="F33" s="21">
        <v>9.6</v>
      </c>
      <c r="G33" s="21">
        <v>9.6</v>
      </c>
      <c r="H33" s="21">
        <v>9.6</v>
      </c>
      <c r="I33" s="20">
        <v>9.6</v>
      </c>
      <c r="J33" s="21">
        <v>9.6</v>
      </c>
      <c r="K33" s="20">
        <v>9.6</v>
      </c>
      <c r="L33" s="20">
        <v>9.6</v>
      </c>
      <c r="M33" s="20">
        <v>9.6</v>
      </c>
      <c r="N33" s="20">
        <v>9.6</v>
      </c>
      <c r="O33" s="20">
        <v>9.6</v>
      </c>
      <c r="P33" s="20">
        <v>9.6</v>
      </c>
      <c r="Q33" s="20">
        <v>9.6</v>
      </c>
      <c r="R33" s="19">
        <v>90</v>
      </c>
    </row>
    <row r="34" ht="12.75"/>
    <row r="35" spans="2:6" ht="12.75">
      <c r="B35" s="25" t="s">
        <v>74</v>
      </c>
      <c r="F35" s="14" t="s">
        <v>75</v>
      </c>
    </row>
    <row r="36" spans="1:18" ht="12.75">
      <c r="A36" s="16" t="s">
        <v>2</v>
      </c>
      <c r="B36" s="17">
        <v>7</v>
      </c>
      <c r="C36" s="17">
        <v>7.1</v>
      </c>
      <c r="D36" s="18">
        <v>7.2</v>
      </c>
      <c r="E36" s="18">
        <v>7.3</v>
      </c>
      <c r="F36" s="18">
        <v>7.4</v>
      </c>
      <c r="G36" s="18">
        <v>7.5</v>
      </c>
      <c r="H36" s="18">
        <v>7.6</v>
      </c>
      <c r="I36" s="17">
        <v>7.7</v>
      </c>
      <c r="J36" s="18">
        <v>7.8</v>
      </c>
      <c r="K36" s="17">
        <v>7.9</v>
      </c>
      <c r="L36" s="17">
        <v>8</v>
      </c>
      <c r="M36" s="17">
        <v>8.1</v>
      </c>
      <c r="N36" s="17">
        <v>8.2</v>
      </c>
      <c r="O36" s="17">
        <v>8.3</v>
      </c>
      <c r="P36" s="17">
        <v>8.4</v>
      </c>
      <c r="Q36" s="17">
        <v>8.5</v>
      </c>
      <c r="R36" s="19"/>
    </row>
    <row r="37" spans="1:18" ht="12.75">
      <c r="A37" s="16" t="s">
        <v>5</v>
      </c>
      <c r="B37" s="17">
        <v>8.2</v>
      </c>
      <c r="C37" s="17">
        <v>8.2</v>
      </c>
      <c r="D37" s="18">
        <v>8.2</v>
      </c>
      <c r="E37" s="18">
        <v>8.2</v>
      </c>
      <c r="F37" s="18">
        <v>8.2</v>
      </c>
      <c r="G37" s="18">
        <v>8.2</v>
      </c>
      <c r="H37" s="18">
        <v>8.2</v>
      </c>
      <c r="I37" s="17">
        <v>8.2</v>
      </c>
      <c r="J37" s="18">
        <v>8.2</v>
      </c>
      <c r="K37" s="17">
        <v>8.2</v>
      </c>
      <c r="L37" s="17">
        <v>8.2</v>
      </c>
      <c r="M37" s="17">
        <v>8.2</v>
      </c>
      <c r="N37" s="17">
        <v>8.2</v>
      </c>
      <c r="O37" s="17">
        <v>8.2</v>
      </c>
      <c r="P37" s="17">
        <v>8.2</v>
      </c>
      <c r="Q37" s="17">
        <v>8.2</v>
      </c>
      <c r="R37" s="19"/>
    </row>
    <row r="38" spans="1:18" ht="12.75">
      <c r="A38" s="16" t="s">
        <v>7</v>
      </c>
      <c r="B38" s="20">
        <v>7.65</v>
      </c>
      <c r="C38" s="20">
        <v>7.7</v>
      </c>
      <c r="D38" s="21">
        <v>7.8</v>
      </c>
      <c r="E38" s="21">
        <v>7.95</v>
      </c>
      <c r="F38" s="21">
        <v>8.1</v>
      </c>
      <c r="G38" s="21">
        <v>8.2</v>
      </c>
      <c r="H38" s="21">
        <v>8.35</v>
      </c>
      <c r="I38" s="20">
        <v>8.45</v>
      </c>
      <c r="J38" s="21">
        <v>8.65</v>
      </c>
      <c r="K38" s="20">
        <v>8.7</v>
      </c>
      <c r="L38" s="20">
        <v>8.85</v>
      </c>
      <c r="M38" s="20">
        <v>9</v>
      </c>
      <c r="N38" s="20">
        <v>9.15</v>
      </c>
      <c r="O38" s="20">
        <v>9.25</v>
      </c>
      <c r="P38" s="20">
        <v>9.4</v>
      </c>
      <c r="Q38" s="20">
        <v>9.5</v>
      </c>
      <c r="R38" s="19"/>
    </row>
    <row r="39" spans="1:18" ht="12.75">
      <c r="A39" s="16" t="s">
        <v>9</v>
      </c>
      <c r="B39" s="20">
        <v>8.9</v>
      </c>
      <c r="C39" s="20">
        <v>8.9</v>
      </c>
      <c r="D39" s="21">
        <v>8.9</v>
      </c>
      <c r="E39" s="21">
        <v>8.9</v>
      </c>
      <c r="F39" s="21">
        <v>8.9</v>
      </c>
      <c r="G39" s="21">
        <v>8.9</v>
      </c>
      <c r="H39" s="21">
        <v>8.9</v>
      </c>
      <c r="I39" s="20">
        <v>8.9</v>
      </c>
      <c r="J39" s="21">
        <v>8.85</v>
      </c>
      <c r="K39" s="20">
        <v>8.9</v>
      </c>
      <c r="L39" s="20">
        <v>8.9</v>
      </c>
      <c r="M39" s="20">
        <v>8.9</v>
      </c>
      <c r="N39" s="20">
        <v>8.9</v>
      </c>
      <c r="O39" s="20">
        <v>8.9</v>
      </c>
      <c r="P39" s="20">
        <v>8.9</v>
      </c>
      <c r="Q39" s="20">
        <v>8.9</v>
      </c>
      <c r="R39" s="19">
        <v>23</v>
      </c>
    </row>
    <row r="40" spans="1:18" ht="12.75">
      <c r="A40" s="16" t="s">
        <v>11</v>
      </c>
      <c r="B40" s="20">
        <v>8</v>
      </c>
      <c r="C40" s="20">
        <v>8.15</v>
      </c>
      <c r="D40" s="21">
        <v>8.35</v>
      </c>
      <c r="E40" s="21">
        <v>8.5</v>
      </c>
      <c r="F40" s="21">
        <v>8.6</v>
      </c>
      <c r="G40" s="21">
        <v>8.8</v>
      </c>
      <c r="H40" s="21">
        <v>8.895</v>
      </c>
      <c r="I40" s="20">
        <v>9.1</v>
      </c>
      <c r="J40" s="21">
        <v>9.15</v>
      </c>
      <c r="K40" s="20">
        <v>9.45</v>
      </c>
      <c r="L40" s="20">
        <v>9.6</v>
      </c>
      <c r="M40" s="20">
        <v>9.75</v>
      </c>
      <c r="N40" s="20">
        <v>9.9</v>
      </c>
      <c r="O40" s="20">
        <v>10.1</v>
      </c>
      <c r="P40" s="20">
        <v>10.25</v>
      </c>
      <c r="Q40" s="20">
        <v>10.45</v>
      </c>
      <c r="R40" s="19"/>
    </row>
    <row r="41" spans="1:18" ht="12.75">
      <c r="A41" s="16" t="s">
        <v>76</v>
      </c>
      <c r="B41" s="20">
        <v>9.5</v>
      </c>
      <c r="C41" s="20">
        <v>9.5</v>
      </c>
      <c r="D41" s="21">
        <v>9.5</v>
      </c>
      <c r="E41" s="21">
        <v>9.5</v>
      </c>
      <c r="F41" s="21">
        <v>9.5</v>
      </c>
      <c r="G41" s="21">
        <v>9.5</v>
      </c>
      <c r="H41" s="21">
        <v>9.5</v>
      </c>
      <c r="I41" s="20">
        <v>9.5</v>
      </c>
      <c r="J41" s="21">
        <v>9.5</v>
      </c>
      <c r="K41" s="20">
        <v>9.5</v>
      </c>
      <c r="L41" s="20">
        <v>9.5</v>
      </c>
      <c r="M41" s="20">
        <v>9.5</v>
      </c>
      <c r="N41" s="20">
        <v>9.5</v>
      </c>
      <c r="O41" s="20">
        <v>9.5</v>
      </c>
      <c r="P41" s="20">
        <v>9.5</v>
      </c>
      <c r="Q41" s="20">
        <v>9.5</v>
      </c>
      <c r="R41" s="19">
        <v>63</v>
      </c>
    </row>
    <row r="42" spans="1:18" ht="12.75">
      <c r="A42" s="16" t="s">
        <v>77</v>
      </c>
      <c r="B42" s="21">
        <v>8.1</v>
      </c>
      <c r="C42" s="20">
        <v>8.3</v>
      </c>
      <c r="D42" s="21">
        <v>8.4</v>
      </c>
      <c r="E42" s="21">
        <v>8.6</v>
      </c>
      <c r="F42" s="21">
        <v>8.8</v>
      </c>
      <c r="G42" s="21">
        <v>9</v>
      </c>
      <c r="H42" s="21">
        <v>9.2</v>
      </c>
      <c r="I42" s="20">
        <v>9.3</v>
      </c>
      <c r="J42" s="21">
        <v>9.5</v>
      </c>
      <c r="K42" s="21">
        <v>9.7</v>
      </c>
      <c r="L42" s="20">
        <v>9.8</v>
      </c>
      <c r="M42" s="21">
        <v>10</v>
      </c>
      <c r="N42" s="20">
        <v>10.2</v>
      </c>
      <c r="O42" s="21">
        <v>10.4</v>
      </c>
      <c r="P42" s="20">
        <v>10.5</v>
      </c>
      <c r="Q42" s="21">
        <v>10.7</v>
      </c>
      <c r="R42" s="22"/>
    </row>
    <row r="43" spans="1:18" ht="12.75">
      <c r="A43" s="16" t="s">
        <v>13</v>
      </c>
      <c r="B43" s="23">
        <v>10</v>
      </c>
      <c r="C43" s="23">
        <v>10</v>
      </c>
      <c r="D43" s="24">
        <v>10</v>
      </c>
      <c r="E43" s="24">
        <v>10</v>
      </c>
      <c r="F43" s="24">
        <v>10</v>
      </c>
      <c r="G43" s="24">
        <v>10</v>
      </c>
      <c r="H43" s="24">
        <v>10</v>
      </c>
      <c r="I43" s="23">
        <v>10</v>
      </c>
      <c r="J43" s="24">
        <v>10</v>
      </c>
      <c r="K43" s="23">
        <v>10</v>
      </c>
      <c r="L43" s="23">
        <v>10</v>
      </c>
      <c r="M43" s="23">
        <v>10</v>
      </c>
      <c r="N43" s="23">
        <v>10</v>
      </c>
      <c r="O43" s="23">
        <v>10</v>
      </c>
      <c r="P43" s="23">
        <v>10</v>
      </c>
      <c r="Q43" s="23">
        <v>10</v>
      </c>
      <c r="R43" s="19">
        <v>105</v>
      </c>
    </row>
  </sheetData>
  <mergeCells count="1">
    <mergeCell ref="A2:Q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Visioncare Research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Young</dc:creator>
  <cp:keywords/>
  <dc:description/>
  <cp:lastModifiedBy>Graeme</cp:lastModifiedBy>
  <dcterms:created xsi:type="dcterms:W3CDTF">2003-05-09T07:50:43Z</dcterms:created>
  <dcterms:modified xsi:type="dcterms:W3CDTF">2012-01-27T13:26:43Z</dcterms:modified>
  <cp:category/>
  <cp:version/>
  <cp:contentType/>
  <cp:contentStatus/>
</cp:coreProperties>
</file>